
<file path=[Content_Types].xml><?xml version="1.0" encoding="utf-8"?>
<Types xmlns="http://schemas.openxmlformats.org/package/2006/content-types">
  <Default Extension="bin" ContentType="application/vnd.openxmlformats-officedocument.spreadsheetml.printerSettings"/>
  <Default Extension="jfif" ContentType="image/jpeg"/>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23"/>
  <workbookPr defaultThemeVersion="124226"/>
  <mc:AlternateContent xmlns:mc="http://schemas.openxmlformats.org/markup-compatibility/2006">
    <mc:Choice Requires="x15">
      <x15ac:absPath xmlns:x15ac="http://schemas.microsoft.com/office/spreadsheetml/2010/11/ac" url="C:\Users\anne-laure.chereau\Desktop\Ressources CubeS et Cube Ecole\ACTEE CUBE.S\Jeux &amp; Ateliers ludiques éco. énergie\Atelier conso appareils électriques + jeu classe conso\"/>
    </mc:Choice>
  </mc:AlternateContent>
  <xr:revisionPtr revIDLastSave="0" documentId="13_ncr:1_{62187362-41AF-4FF5-9301-FC89E2542520}" xr6:coauthVersionLast="47" xr6:coauthVersionMax="47" xr10:uidLastSave="{00000000-0000-0000-0000-000000000000}"/>
  <bookViews>
    <workbookView xWindow="-120" yWindow="-120" windowWidth="20730" windowHeight="11160" firstSheet="2" activeTab="2" xr2:uid="{00000000-000D-0000-FFFF-FFFF00000000}"/>
  </bookViews>
  <sheets>
    <sheet name="Général" sheetId="3" r:id="rId1"/>
    <sheet name="Données" sheetId="1" r:id="rId2"/>
    <sheet name="Jeu à imprimer" sheetId="2" r:id="rId3"/>
  </sheets>
  <definedNames>
    <definedName name="_xlnm.Print_Area" localSheetId="1">Données!$A$1:$L$30</definedName>
    <definedName name="_xlnm.Print_Area" localSheetId="2">'Jeu à imprimer'!$A$1:$M$28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2" l="1"/>
  <c r="F25" i="2" s="1"/>
  <c r="D25" i="2"/>
  <c r="H25" i="2" s="1"/>
  <c r="C25" i="2"/>
  <c r="J25" i="2" s="1"/>
  <c r="B25" i="2"/>
  <c r="L25" i="2" s="1"/>
  <c r="E21" i="2"/>
  <c r="F21" i="2" s="1"/>
  <c r="H29" i="1"/>
  <c r="I29" i="1" s="1"/>
  <c r="J29" i="1" s="1"/>
  <c r="H28" i="1"/>
  <c r="I28" i="1" s="1"/>
  <c r="J28" i="1" s="1"/>
  <c r="H27" i="1"/>
  <c r="I27" i="1" s="1"/>
  <c r="J27" i="1" s="1"/>
  <c r="H26" i="1"/>
  <c r="I26" i="1" s="1"/>
  <c r="J26" i="1" s="1"/>
  <c r="F23" i="1"/>
  <c r="H23" i="1" s="1"/>
  <c r="D21" i="2"/>
  <c r="H21" i="2" s="1"/>
  <c r="C21" i="2"/>
  <c r="J21" i="2" s="1"/>
  <c r="K24" i="2" s="1"/>
  <c r="B21" i="2"/>
  <c r="L21" i="2" s="1"/>
  <c r="H24" i="1"/>
  <c r="I24" i="1" s="1"/>
  <c r="J24" i="1" s="1"/>
  <c r="H25" i="1"/>
  <c r="I25" i="1" s="1"/>
  <c r="J25" i="1" s="1"/>
  <c r="H30" i="1"/>
  <c r="I30" i="1" s="1"/>
  <c r="J30" i="1" s="1"/>
  <c r="C22" i="1"/>
  <c r="C21" i="1"/>
  <c r="E17" i="2"/>
  <c r="F17" i="2" s="1"/>
  <c r="D17" i="2"/>
  <c r="H17" i="2" s="1"/>
  <c r="C17" i="2"/>
  <c r="J17" i="2" s="1"/>
  <c r="H20" i="1"/>
  <c r="I20" i="1" s="1"/>
  <c r="J20" i="1" s="1"/>
  <c r="H21" i="1"/>
  <c r="H22" i="1"/>
  <c r="B17" i="2"/>
  <c r="L17" i="2" s="1"/>
  <c r="H19" i="1"/>
  <c r="C9" i="1"/>
  <c r="H7" i="1"/>
  <c r="I7" i="1" s="1"/>
  <c r="H4" i="1"/>
  <c r="I4" i="1" s="1"/>
  <c r="H5" i="1"/>
  <c r="I5" i="1" s="1"/>
  <c r="H6" i="1"/>
  <c r="I6" i="1" s="1"/>
  <c r="H8" i="1"/>
  <c r="H9" i="1"/>
  <c r="H10" i="1"/>
  <c r="H11" i="1"/>
  <c r="I11" i="1" s="1"/>
  <c r="H12" i="1"/>
  <c r="I12" i="1" s="1"/>
  <c r="H13" i="1"/>
  <c r="I13" i="1" s="1"/>
  <c r="H14" i="1"/>
  <c r="I14" i="1" s="1"/>
  <c r="H15" i="1"/>
  <c r="I15" i="1" s="1"/>
  <c r="H16" i="1"/>
  <c r="I16" i="1" s="1"/>
  <c r="H17" i="1"/>
  <c r="I17" i="1" s="1"/>
  <c r="H18" i="1"/>
  <c r="I18" i="1" s="1"/>
  <c r="H3" i="1"/>
  <c r="I3" i="1" s="1"/>
  <c r="I21" i="1" l="1"/>
  <c r="J21" i="1" s="1"/>
  <c r="M28" i="2"/>
  <c r="L28" i="2"/>
  <c r="K28" i="2"/>
  <c r="J28" i="2"/>
  <c r="I28" i="2"/>
  <c r="H28" i="2"/>
  <c r="F28" i="2"/>
  <c r="G28" i="2"/>
  <c r="G24" i="2"/>
  <c r="F24" i="2"/>
  <c r="J24" i="2"/>
  <c r="I24" i="2"/>
  <c r="H24" i="2"/>
  <c r="I23" i="1"/>
  <c r="J23" i="1" s="1"/>
  <c r="M24" i="2" s="1"/>
  <c r="I22" i="1"/>
  <c r="J22" i="1" s="1"/>
  <c r="G20" i="2" s="1"/>
  <c r="I20" i="2"/>
  <c r="H20" i="2"/>
  <c r="J20" i="2"/>
  <c r="K20" i="2"/>
  <c r="I19" i="1"/>
  <c r="J7" i="1"/>
  <c r="E13" i="2"/>
  <c r="F13" i="2" s="1"/>
  <c r="D13" i="2"/>
  <c r="H13" i="2" s="1"/>
  <c r="H16" i="2" s="1"/>
  <c r="C13" i="2"/>
  <c r="J13" i="2" s="1"/>
  <c r="J16" i="2" s="1"/>
  <c r="B13" i="2"/>
  <c r="L13" i="2" s="1"/>
  <c r="L16" i="2" s="1"/>
  <c r="E9" i="2"/>
  <c r="F20" i="2" l="1"/>
  <c r="L24" i="2"/>
  <c r="J19" i="1"/>
  <c r="M20" i="2" s="1"/>
  <c r="L20" i="2"/>
  <c r="F16" i="2"/>
  <c r="F9" i="2"/>
  <c r="F12" i="2" s="1"/>
  <c r="D9" i="2"/>
  <c r="H9" i="2" s="1"/>
  <c r="C9" i="2"/>
  <c r="J9" i="2" s="1"/>
  <c r="B9" i="2"/>
  <c r="L9" i="2" s="1"/>
  <c r="E5" i="2"/>
  <c r="F5" i="2" s="1"/>
  <c r="D5" i="2"/>
  <c r="H5" i="2" s="1"/>
  <c r="C5" i="2"/>
  <c r="J5" i="2" s="1"/>
  <c r="B5" i="2"/>
  <c r="L5" i="2" s="1"/>
  <c r="B1" i="2"/>
  <c r="L1" i="2" s="1"/>
  <c r="L4" i="2" s="1"/>
  <c r="E1" i="2"/>
  <c r="F1" i="2" s="1"/>
  <c r="F4" i="2" s="1"/>
  <c r="D1" i="2"/>
  <c r="H1" i="2" s="1"/>
  <c r="H4" i="2" s="1"/>
  <c r="C1" i="2"/>
  <c r="J1" i="2" s="1"/>
  <c r="M8" i="2" l="1"/>
  <c r="L8" i="2"/>
  <c r="J12" i="2"/>
  <c r="H12" i="2"/>
  <c r="J4" i="2"/>
  <c r="L12" i="2"/>
  <c r="C10" i="1"/>
  <c r="I10" i="1" s="1"/>
  <c r="F8" i="2" s="1"/>
  <c r="I8" i="1"/>
  <c r="J8" i="2" s="1"/>
  <c r="I9" i="1"/>
  <c r="H8" i="2" s="1"/>
  <c r="J12" i="1" l="1"/>
  <c r="K12" i="2" s="1"/>
  <c r="J16" i="1"/>
  <c r="K16" i="2" s="1"/>
  <c r="J18" i="1"/>
  <c r="G16" i="2" s="1"/>
  <c r="J14" i="1"/>
  <c r="J17" i="1"/>
  <c r="I16" i="2" s="1"/>
  <c r="J15" i="1"/>
  <c r="M16" i="2" s="1"/>
  <c r="J11" i="1"/>
  <c r="M12" i="2" s="1"/>
  <c r="J13" i="1"/>
  <c r="I12" i="2" s="1"/>
  <c r="J10" i="1" l="1"/>
  <c r="G8" i="2" s="1"/>
  <c r="J6" i="1"/>
  <c r="G4" i="2" s="1"/>
  <c r="J4" i="1"/>
  <c r="K4" i="2" s="1"/>
  <c r="J8" i="1"/>
  <c r="K8" i="2" s="1"/>
  <c r="J3" i="1"/>
  <c r="M4" i="2" s="1"/>
  <c r="J9" i="1"/>
  <c r="I8" i="2" s="1"/>
  <c r="J5" i="1"/>
  <c r="I4" i="2" s="1"/>
  <c r="G12" i="2" l="1"/>
</calcChain>
</file>

<file path=xl/sharedStrings.xml><?xml version="1.0" encoding="utf-8"?>
<sst xmlns="http://schemas.openxmlformats.org/spreadsheetml/2006/main" count="148" uniqueCount="98">
  <si>
    <t>Jeu Classe'Conso</t>
  </si>
  <si>
    <t>Jeu développé par le Cerema, dans le cadre du Challenge CUBE.S</t>
  </si>
  <si>
    <t>Classez les cartes en fonction des consommations journalières des appareils de votre établissement.</t>
  </si>
  <si>
    <t>Ce jeu permet de visualiser rapidement les appareils les plus consommateurs dans un établissement scolaire.</t>
  </si>
  <si>
    <t>Régles</t>
  </si>
  <si>
    <t>Mettez de côté la carte "Grille-pain". Mélangez les autres cartes et faites un tas. La face avec les consommations doit être cachée. 
Retournez la carte "Grille-pain" et observez la consommation indiquée.
Piochez ensuite une carte et placez-la avant le grille-pain si vous pensez que la consommation par jour est moins élevée, après si celle-ci vous semble plus élevée.
Retournez cette carte et constatez ainsi combien consomme l'appareil. Vérifier si elle se trouve au bon endroit par rapport à la première. Si ce n'est pas le cas, déplacez-la au bon endroit.
Continuez ensuite avec le reste des cartes.</t>
  </si>
  <si>
    <t>Données</t>
  </si>
  <si>
    <t>Les données utilisées pour faire les calculs de consommation sont accessibles dans l'onglet "Données". 
Pour jouer avec les consommations réelles des appareils de votre établissement, modifiez les données préinscrites avec les résultats des mesures de consommation faites dans votre établissement. Les consommations s'inscrivent automatiquement dans l'onglet "Jeu à imprimer".
Imprimez ensuite le jeu en recto-verso et découpez-le. 
Les illustrations sont issues du site : https://icones8.fr/icons.</t>
  </si>
  <si>
    <t>Catégories</t>
  </si>
  <si>
    <r>
      <t xml:space="preserve">Les 2 catégories de consommation présentes sur les cartes sont les suivantes :
</t>
    </r>
    <r>
      <rPr>
        <u/>
        <sz val="12"/>
        <color theme="1"/>
        <rFont val="Calibri"/>
        <family val="2"/>
        <scheme val="minor"/>
      </rPr>
      <t>.Consommation par jour en kWh dans l'établissement scolaire
.Equivalence de la consommation par jour en Robert</t>
    </r>
    <r>
      <rPr>
        <sz val="12"/>
        <color theme="1"/>
        <rFont val="Calibri"/>
        <family val="2"/>
        <scheme val="minor"/>
      </rPr>
      <t xml:space="preserve">
1 "Robert" correspond à l'énergie produite par le cycliste Robert lors du "Toaster challenge". Cela correspond à 0,021 kWh.
La vidéo du challenge est à visionner préalablement pour se rendre compte de ce que représente l'énergie que peut fournir une personne par rapport à la consommation des appareils utilisés tous les jours.
Lien vers la vidéo : https://www.youtube.com/watch?v=S4O5voOCqAQ
</t>
    </r>
  </si>
  <si>
    <t>Consommation (W)</t>
  </si>
  <si>
    <t>Temps (h) par jour</t>
  </si>
  <si>
    <t>Conso par jour</t>
  </si>
  <si>
    <t>Equivalence en Robert</t>
  </si>
  <si>
    <t>Source/Explication</t>
  </si>
  <si>
    <t>Equipement</t>
  </si>
  <si>
    <t>Marche</t>
  </si>
  <si>
    <t>Veille</t>
  </si>
  <si>
    <t>Arrêt</t>
  </si>
  <si>
    <t>kWh/jour</t>
  </si>
  <si>
    <t>Robert/jour</t>
  </si>
  <si>
    <t>Grille pain</t>
  </si>
  <si>
    <t>Vidéo Toaster Challenge</t>
  </si>
  <si>
    <t>https://energieplus-lesite.be/evaluer/bureautique2/Evaluer-la-consommation-des-equipements/evaluer-la-consommation-des-photocopieurs/</t>
  </si>
  <si>
    <t>Vidéoprojecteur</t>
  </si>
  <si>
    <t>Environ 200 à 300W allumé. En veille, la consommation varie selon les modèles.</t>
  </si>
  <si>
    <t>http://www.maconsoelec.com/tag/videoprojecteur/</t>
  </si>
  <si>
    <t>Ordinateur portable</t>
  </si>
  <si>
    <t>Site EnergiePlus : PC portable économique</t>
  </si>
  <si>
    <t>https://energieplus-lesite.be/evaluer/bureautique2/Evaluer-la-consommation-des-equipements/evaluer-la-consommation-des-ordinateurs/</t>
  </si>
  <si>
    <t>Ordinateur fixe</t>
  </si>
  <si>
    <t>Site EnergiePlus : PC économique+LCD 17'' économique</t>
  </si>
  <si>
    <t>Smartphone</t>
  </si>
  <si>
    <t>Fiche "1kWh, ça représente quoi ?" par FutureMag</t>
  </si>
  <si>
    <t>Eclairage tableau</t>
  </si>
  <si>
    <t>Pour 2 tubes de 50W</t>
  </si>
  <si>
    <t>Eclairage classe néon</t>
  </si>
  <si>
    <t>Pour 8 structures de 2 néons de 36W, évalué à 80W par structure avec les starter</t>
  </si>
  <si>
    <t>Eclairage classe LED</t>
  </si>
  <si>
    <t>Pour 8 dalles LED de 36W</t>
  </si>
  <si>
    <t>Climatiseur petite taille</t>
  </si>
  <si>
    <t>Chauffage d'appoint</t>
  </si>
  <si>
    <t>Télévision</t>
  </si>
  <si>
    <t>Les français regardent 3h30 la TV en moyenne. 100W correspond à une TV LCD.</t>
  </si>
  <si>
    <t>Photocopieuse</t>
  </si>
  <si>
    <t>Site EnergiePlus : Photocopieuse moyenne vitesse, débranchage de l'appareil en été</t>
  </si>
  <si>
    <t>Douche (de 5 min)</t>
  </si>
  <si>
    <t>Site ToutCalculer : 1 douche de 5 min=120L, l'eau est chauffée de 20 à 38°C, soit 2,51kWh</t>
  </si>
  <si>
    <t>https://www.toutcalculer.com/finances/cout-eau-chaude.php</t>
  </si>
  <si>
    <t>Bouilloire</t>
  </si>
  <si>
    <t>Site Conservation Nature : 300 à 3200 W, 10min = 0,167h</t>
  </si>
  <si>
    <t>http://www.conservation-nature.fr/article3.php?id=205</t>
  </si>
  <si>
    <t>Cafetière</t>
  </si>
  <si>
    <t>Réfrigérateur</t>
  </si>
  <si>
    <t>Console de jeux</t>
  </si>
  <si>
    <t>Playstation 4 jeu vidéo = 150W.  Film 60W.  Playstation 5 jeux = 210W</t>
  </si>
  <si>
    <t>https://www.playstation.com/fr-fr/legal/ecodesign/</t>
  </si>
  <si>
    <t>Ascenseur</t>
  </si>
  <si>
    <t>déplacement 1 adulte + 1 enfant sur 5 étages = 150Wh</t>
  </si>
  <si>
    <t>https://www.energie-environnement.ch/le-saviez-vous/420-les-ascenseurs-utilisent-davantage-d-electricite-pour-attendre-que-pour-fonctionner</t>
  </si>
  <si>
    <t>Ascenseur 4000kWh/an. Hyp 5 étages, 25 personnes. 2 fois par jour -&gt; 200Wh par trajet.</t>
  </si>
  <si>
    <t>Trottinette électrique</t>
  </si>
  <si>
    <t>Trottinette 36V - 20km - 250W, soit 1,25kWh au 100km. 125W 10km</t>
  </si>
  <si>
    <t>https://www.decathlon.fr/p/trottinette-electrique-wispeed-t850/_/R-p-331284?mc=8772221</t>
  </si>
  <si>
    <t>https://www.abicyclettepaulette.fr/blogs/blog-velo-electrique/velo-electrique-le-moyen-de-deplacement-le-plus-efficient-en-ville</t>
  </si>
  <si>
    <t>Voiture électrique</t>
  </si>
  <si>
    <t>Tesla Y : 15,7 kWh/100km</t>
  </si>
  <si>
    <t>https://www.automobile-propre.com/voitures/tesla-model-y/fiche-technique/</t>
  </si>
  <si>
    <t>Sèche-cheveux</t>
  </si>
  <si>
    <t>Ventilateur</t>
  </si>
  <si>
    <t>https://www.leroymerlin.fr/produits/chauffage-plomberie/climatiseur-et-ventilateur/ventilateur/ventilateur-de-table/ventilateur-a-poser-equation-moe-3-blanc-d30cm-40w-82021234.html</t>
  </si>
  <si>
    <t>Lave linge</t>
  </si>
  <si>
    <t>https://www.lelynx.fr/energie/comparateur-electricite/consommation-electrique/appareils/</t>
  </si>
  <si>
    <t>Congélateur A+++</t>
  </si>
  <si>
    <t>Four</t>
  </si>
  <si>
    <t>Aspirateur</t>
  </si>
  <si>
    <t>Sèche linge</t>
  </si>
  <si>
    <t>Lave vaisselle</t>
  </si>
  <si>
    <t>1 Robert (kWh)</t>
  </si>
  <si>
    <t>Code couleur</t>
  </si>
  <si>
    <t>Ne pas modifier</t>
  </si>
  <si>
    <t>Modifiable</t>
  </si>
  <si>
    <t xml:space="preserve">2 min / jour </t>
  </si>
  <si>
    <t>8 h / jour</t>
  </si>
  <si>
    <t>6 h / jour</t>
  </si>
  <si>
    <t>1 h / jour</t>
  </si>
  <si>
    <t>3,5 h / jour</t>
  </si>
  <si>
    <t>12 h / jour</t>
  </si>
  <si>
    <t>5 min / jour</t>
  </si>
  <si>
    <t>10 min / jour</t>
  </si>
  <si>
    <t>24 h / jour</t>
  </si>
  <si>
    <t>2 h / jour</t>
  </si>
  <si>
    <t>2 trajets de 5 étages</t>
  </si>
  <si>
    <t>10km / jour</t>
  </si>
  <si>
    <t>20km / jour</t>
  </si>
  <si>
    <t>3h / jour</t>
  </si>
  <si>
    <t>1 cycle</t>
  </si>
  <si>
    <t>30 min / 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</si>
</sst>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2">
    <font>
      <sz val="11"/>
      <color theme="1"/>
      <name val="Calibri"/>
      <family val="2"/>
      <scheme val="minor"/>
    </font>
    <font>
      <b/>
      <u/>
      <sz val="11"/>
      <color theme="1"/>
      <name val="Calibri"/>
      <family val="2"/>
      <scheme val="minor"/>
    </font>
    <font>
      <b/>
      <sz val="12"/>
      <color theme="1"/>
      <name val="Calibri"/>
      <family val="2"/>
      <scheme val="minor"/>
    </font>
    <font>
      <b/>
      <sz val="11"/>
      <color theme="1"/>
      <name val="Calibri"/>
      <family val="2"/>
      <scheme val="minor"/>
    </font>
    <font>
      <i/>
      <sz val="11"/>
      <color theme="1"/>
      <name val="Calibri"/>
      <family val="2"/>
      <scheme val="minor"/>
    </font>
    <font>
      <b/>
      <sz val="16"/>
      <color theme="1"/>
      <name val="Myriad Pro Cond"/>
      <family val="2"/>
    </font>
    <font>
      <sz val="16"/>
      <color theme="1"/>
      <name val="Myriad Pro Cond"/>
      <family val="2"/>
    </font>
    <font>
      <sz val="14"/>
      <color theme="1"/>
      <name val="Myriad Pro Cond"/>
      <family val="2"/>
    </font>
    <font>
      <u/>
      <sz val="11"/>
      <color theme="10"/>
      <name val="Calibri"/>
      <family val="2"/>
      <scheme val="minor"/>
    </font>
    <font>
      <b/>
      <sz val="14"/>
      <color theme="1"/>
      <name val="Myriad Pro Cond"/>
      <family val="2"/>
    </font>
    <font>
      <b/>
      <u/>
      <sz val="24"/>
      <color theme="1"/>
      <name val="Calibri"/>
      <family val="2"/>
      <scheme val="minor"/>
    </font>
    <font>
      <b/>
      <i/>
      <sz val="12"/>
      <color theme="0" tint="-0.34998626667073579"/>
      <name val="Calibri"/>
      <family val="2"/>
      <scheme val="minor"/>
    </font>
    <font>
      <b/>
      <sz val="14"/>
      <color theme="0" tint="-0.34998626667073579"/>
      <name val="Calibri"/>
      <family val="2"/>
      <scheme val="minor"/>
    </font>
    <font>
      <sz val="14"/>
      <color theme="1"/>
      <name val="Calibri"/>
      <family val="2"/>
      <scheme val="minor"/>
    </font>
    <font>
      <b/>
      <sz val="16"/>
      <color theme="1"/>
      <name val="Calibri"/>
      <family val="2"/>
      <scheme val="minor"/>
    </font>
    <font>
      <b/>
      <sz val="14"/>
      <color theme="1"/>
      <name val="Calibri"/>
      <family val="2"/>
      <scheme val="minor"/>
    </font>
    <font>
      <sz val="16"/>
      <color theme="1"/>
      <name val="Calibri"/>
      <family val="2"/>
      <scheme val="minor"/>
    </font>
    <font>
      <sz val="12"/>
      <color theme="1"/>
      <name val="Calibri"/>
      <family val="2"/>
      <scheme val="minor"/>
    </font>
    <font>
      <u/>
      <sz val="12"/>
      <color theme="1"/>
      <name val="Calibri"/>
      <family val="2"/>
      <scheme val="minor"/>
    </font>
    <font>
      <b/>
      <sz val="13"/>
      <color theme="1"/>
      <name val="Calibri"/>
      <family val="2"/>
      <scheme val="minor"/>
    </font>
    <font>
      <sz val="8"/>
      <name val="Calibri"/>
      <family val="2"/>
      <scheme val="minor"/>
    </font>
    <font>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Dashed">
        <color indexed="64"/>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style="thin">
        <color theme="0" tint="-0.499984740745262"/>
      </right>
      <top style="medium">
        <color theme="0" tint="-0.499984740745262"/>
      </top>
      <bottom style="thin">
        <color theme="0" tint="-0.499984740745262"/>
      </bottom>
      <diagonal/>
    </border>
    <border>
      <left style="thin">
        <color theme="0" tint="-0.499984740745262"/>
      </left>
      <right style="mediumDashed">
        <color indexed="64"/>
      </right>
      <top style="medium">
        <color theme="0" tint="-0.499984740745262"/>
      </top>
      <bottom style="thin">
        <color theme="0" tint="-0.499984740745262"/>
      </bottom>
      <diagonal/>
    </border>
    <border>
      <left style="mediumDashed">
        <color indexed="64"/>
      </left>
      <right style="thin">
        <color theme="0" tint="-0.499984740745262"/>
      </right>
      <top style="thin">
        <color theme="0" tint="-0.499984740745262"/>
      </top>
      <bottom style="medium">
        <color theme="0" tint="-0.499984740745262"/>
      </bottom>
      <diagonal/>
    </border>
    <border>
      <left style="thin">
        <color theme="0" tint="-0.499984740745262"/>
      </left>
      <right style="mediumDashed">
        <color indexed="64"/>
      </right>
      <top style="thin">
        <color theme="0" tint="-0.499984740745262"/>
      </top>
      <bottom style="medium">
        <color theme="0" tint="-0.499984740745262"/>
      </bottom>
      <diagonal/>
    </border>
  </borders>
  <cellStyleXfs count="2">
    <xf numFmtId="0" fontId="0" fillId="0" borderId="0"/>
    <xf numFmtId="0" fontId="8" fillId="0" borderId="0" applyNumberFormat="0" applyFill="0" applyBorder="0" applyAlignment="0" applyProtection="0"/>
  </cellStyleXfs>
  <cellXfs count="57">
    <xf numFmtId="0" fontId="0" fillId="0" borderId="0" xfId="0"/>
    <xf numFmtId="0" fontId="1" fillId="0" borderId="0" xfId="0" applyFont="1"/>
    <xf numFmtId="0" fontId="3" fillId="0" borderId="0" xfId="0" applyFont="1"/>
    <xf numFmtId="0" fontId="4" fillId="0" borderId="0" xfId="0" applyFont="1"/>
    <xf numFmtId="0" fontId="0" fillId="0" borderId="1" xfId="0" applyBorder="1"/>
    <xf numFmtId="0" fontId="6" fillId="0" borderId="0" xfId="0" applyFont="1"/>
    <xf numFmtId="0" fontId="5" fillId="0" borderId="0" xfId="0" applyFont="1" applyAlignment="1">
      <alignment horizontal="center"/>
    </xf>
    <xf numFmtId="0" fontId="5" fillId="0" borderId="0" xfId="0" applyFont="1" applyAlignment="1">
      <alignment horizontal="center" vertical="center"/>
    </xf>
    <xf numFmtId="1" fontId="5" fillId="0" borderId="0" xfId="0" applyNumberFormat="1" applyFont="1" applyAlignment="1">
      <alignment horizontal="center" vertical="center"/>
    </xf>
    <xf numFmtId="0" fontId="1" fillId="2" borderId="1" xfId="0" applyFont="1" applyFill="1" applyBorder="1"/>
    <xf numFmtId="0" fontId="0" fillId="2" borderId="1" xfId="0" applyFill="1" applyBorder="1"/>
    <xf numFmtId="0" fontId="1" fillId="2" borderId="1" xfId="0" applyFont="1" applyFill="1" applyBorder="1" applyAlignment="1">
      <alignment vertical="center" wrapText="1"/>
    </xf>
    <xf numFmtId="0" fontId="4"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0" fillId="0" borderId="2" xfId="0" applyBorder="1"/>
    <xf numFmtId="0" fontId="0" fillId="0" borderId="3" xfId="0" applyBorder="1"/>
    <xf numFmtId="0" fontId="9" fillId="0" borderId="0" xfId="0" applyFont="1"/>
    <xf numFmtId="0" fontId="7" fillId="0" borderId="0" xfId="0" applyFont="1" applyAlignment="1">
      <alignment wrapText="1"/>
    </xf>
    <xf numFmtId="0" fontId="7" fillId="0" borderId="0" xfId="0" applyFont="1"/>
    <xf numFmtId="0" fontId="10" fillId="0" borderId="0" xfId="0" applyFont="1" applyAlignment="1">
      <alignment horizontal="center"/>
    </xf>
    <xf numFmtId="0" fontId="11" fillId="0" borderId="0" xfId="0" applyFont="1" applyAlignment="1">
      <alignment horizontal="right"/>
    </xf>
    <xf numFmtId="0" fontId="12" fillId="0" borderId="0" xfId="0" applyFont="1" applyAlignment="1">
      <alignment horizontal="right"/>
    </xf>
    <xf numFmtId="0" fontId="14" fillId="0" borderId="0" xfId="0" applyFont="1" applyAlignment="1">
      <alignment horizontal="center"/>
    </xf>
    <xf numFmtId="0" fontId="16" fillId="0" borderId="0" xfId="0" applyFont="1"/>
    <xf numFmtId="0" fontId="13" fillId="0" borderId="6" xfId="0" applyFont="1" applyBorder="1" applyAlignment="1">
      <alignment vertical="center"/>
    </xf>
    <xf numFmtId="0" fontId="13" fillId="0" borderId="7" xfId="0" applyFont="1" applyBorder="1"/>
    <xf numFmtId="164" fontId="2" fillId="0" borderId="10" xfId="0" applyNumberFormat="1" applyFont="1" applyBorder="1" applyAlignment="1">
      <alignment horizontal="center" vertical="center"/>
    </xf>
    <xf numFmtId="1" fontId="2" fillId="0" borderId="11" xfId="0" applyNumberFormat="1" applyFont="1" applyBorder="1" applyAlignment="1">
      <alignment horizontal="center" vertical="center"/>
    </xf>
    <xf numFmtId="0" fontId="17" fillId="0" borderId="0" xfId="0" applyFont="1" applyAlignment="1">
      <alignment wrapText="1"/>
    </xf>
    <xf numFmtId="0" fontId="2" fillId="0" borderId="0" xfId="0" applyFont="1"/>
    <xf numFmtId="0" fontId="17" fillId="0" borderId="0" xfId="0" applyFont="1"/>
    <xf numFmtId="0" fontId="2" fillId="0" borderId="0" xfId="0" applyFont="1" applyAlignment="1">
      <alignment wrapText="1"/>
    </xf>
    <xf numFmtId="0" fontId="17" fillId="0" borderId="0" xfId="0" applyFont="1" applyAlignment="1">
      <alignment vertical="top" wrapText="1"/>
    </xf>
    <xf numFmtId="0" fontId="15" fillId="0" borderId="0" xfId="0" applyFont="1" applyAlignment="1">
      <alignment horizontal="center"/>
    </xf>
    <xf numFmtId="0" fontId="19" fillId="0" borderId="0" xfId="0" applyFont="1" applyAlignment="1">
      <alignment horizontal="center"/>
    </xf>
    <xf numFmtId="165" fontId="0" fillId="2" borderId="1" xfId="0" applyNumberFormat="1" applyFill="1" applyBorder="1"/>
    <xf numFmtId="1" fontId="0" fillId="2" borderId="1" xfId="0" applyNumberFormat="1" applyFill="1" applyBorder="1"/>
    <xf numFmtId="164" fontId="0" fillId="2" borderId="1" xfId="0" applyNumberFormat="1" applyFill="1" applyBorder="1"/>
    <xf numFmtId="0" fontId="0" fillId="0" borderId="1" xfId="0" applyBorder="1" applyProtection="1">
      <protection locked="0"/>
    </xf>
    <xf numFmtId="0" fontId="8" fillId="0" borderId="1" xfId="1" applyBorder="1" applyProtection="1">
      <protection locked="0"/>
    </xf>
    <xf numFmtId="0" fontId="16" fillId="0" borderId="0" xfId="0" applyFont="1" applyAlignment="1">
      <alignment horizontal="center" vertical="center"/>
    </xf>
    <xf numFmtId="0" fontId="8" fillId="0" borderId="1" xfId="1" applyFill="1" applyBorder="1" applyProtection="1">
      <protection locked="0"/>
    </xf>
    <xf numFmtId="0" fontId="14" fillId="0" borderId="0" xfId="0" applyFont="1"/>
    <xf numFmtId="0" fontId="14" fillId="0" borderId="0" xfId="0" applyFont="1" applyAlignment="1">
      <alignment horizontal="center" vertical="center"/>
    </xf>
    <xf numFmtId="0" fontId="13" fillId="0" borderId="0" xfId="0" applyFont="1" applyAlignment="1">
      <alignment horizontal="center" vertical="center"/>
    </xf>
    <xf numFmtId="0" fontId="8" fillId="0" borderId="0" xfId="1"/>
    <xf numFmtId="0" fontId="19" fillId="0" borderId="0" xfId="0" applyFont="1" applyAlignment="1">
      <alignment horizontal="center" vertical="center"/>
    </xf>
    <xf numFmtId="0" fontId="21" fillId="0" borderId="0" xfId="0" applyFont="1" applyAlignment="1">
      <alignment horizontal="center" vertical="center"/>
    </xf>
    <xf numFmtId="0" fontId="2" fillId="2" borderId="1" xfId="0" applyFont="1" applyFill="1" applyBorder="1" applyAlignment="1">
      <alignment horizontal="center" vertical="center" wrapText="1"/>
    </xf>
    <xf numFmtId="0" fontId="15" fillId="0" borderId="4" xfId="0" applyFont="1" applyBorder="1" applyAlignment="1">
      <alignment horizontal="center"/>
    </xf>
    <xf numFmtId="0" fontId="15" fillId="0" borderId="5"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9" fillId="0" borderId="4" xfId="0" applyFont="1" applyBorder="1" applyAlignment="1">
      <alignment horizontal="center"/>
    </xf>
    <xf numFmtId="0" fontId="19" fillId="0" borderId="5" xfId="0" applyFont="1" applyBorder="1" applyAlignment="1">
      <alignment horizont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fif"/><Relationship Id="rId2" Type="http://schemas.openxmlformats.org/officeDocument/2006/relationships/image" Target="../media/image1.jpeg"/><Relationship Id="rId1" Type="http://schemas.openxmlformats.org/officeDocument/2006/relationships/hyperlink" Target="https://www.youtube.com/watch?v=S4O5voOCqAQ" TargetMode="External"/><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16.png"/><Relationship Id="rId18" Type="http://schemas.openxmlformats.org/officeDocument/2006/relationships/image" Target="../media/image21.png"/><Relationship Id="rId26" Type="http://schemas.openxmlformats.org/officeDocument/2006/relationships/image" Target="../media/image29.png"/><Relationship Id="rId3" Type="http://schemas.openxmlformats.org/officeDocument/2006/relationships/image" Target="../media/image6.png"/><Relationship Id="rId21" Type="http://schemas.openxmlformats.org/officeDocument/2006/relationships/image" Target="../media/image24.png"/><Relationship Id="rId7" Type="http://schemas.openxmlformats.org/officeDocument/2006/relationships/image" Target="../media/image10.png"/><Relationship Id="rId12" Type="http://schemas.openxmlformats.org/officeDocument/2006/relationships/image" Target="../media/image15.png"/><Relationship Id="rId17" Type="http://schemas.openxmlformats.org/officeDocument/2006/relationships/image" Target="../media/image20.png"/><Relationship Id="rId25" Type="http://schemas.openxmlformats.org/officeDocument/2006/relationships/image" Target="../media/image28.png"/><Relationship Id="rId2" Type="http://schemas.openxmlformats.org/officeDocument/2006/relationships/image" Target="../media/image5.png"/><Relationship Id="rId16" Type="http://schemas.openxmlformats.org/officeDocument/2006/relationships/image" Target="../media/image19.png"/><Relationship Id="rId20" Type="http://schemas.openxmlformats.org/officeDocument/2006/relationships/image" Target="../media/image23.png"/><Relationship Id="rId29" Type="http://schemas.openxmlformats.org/officeDocument/2006/relationships/image" Target="../media/image32.png"/><Relationship Id="rId1" Type="http://schemas.openxmlformats.org/officeDocument/2006/relationships/image" Target="../media/image4.png"/><Relationship Id="rId6" Type="http://schemas.openxmlformats.org/officeDocument/2006/relationships/image" Target="../media/image9.png"/><Relationship Id="rId11" Type="http://schemas.openxmlformats.org/officeDocument/2006/relationships/image" Target="../media/image14.png"/><Relationship Id="rId24" Type="http://schemas.openxmlformats.org/officeDocument/2006/relationships/image" Target="../media/image27.png"/><Relationship Id="rId5" Type="http://schemas.openxmlformats.org/officeDocument/2006/relationships/image" Target="../media/image8.png"/><Relationship Id="rId15" Type="http://schemas.openxmlformats.org/officeDocument/2006/relationships/image" Target="../media/image18.png"/><Relationship Id="rId23" Type="http://schemas.openxmlformats.org/officeDocument/2006/relationships/image" Target="../media/image26.png"/><Relationship Id="rId28" Type="http://schemas.openxmlformats.org/officeDocument/2006/relationships/image" Target="../media/image31.png"/><Relationship Id="rId10" Type="http://schemas.openxmlformats.org/officeDocument/2006/relationships/image" Target="../media/image13.png"/><Relationship Id="rId19" Type="http://schemas.openxmlformats.org/officeDocument/2006/relationships/image" Target="../media/image22.png"/><Relationship Id="rId4" Type="http://schemas.openxmlformats.org/officeDocument/2006/relationships/image" Target="../media/image7.png"/><Relationship Id="rId9" Type="http://schemas.openxmlformats.org/officeDocument/2006/relationships/image" Target="../media/image12.png"/><Relationship Id="rId14" Type="http://schemas.openxmlformats.org/officeDocument/2006/relationships/image" Target="../media/image17.png"/><Relationship Id="rId22" Type="http://schemas.openxmlformats.org/officeDocument/2006/relationships/image" Target="../media/image25.png"/><Relationship Id="rId27" Type="http://schemas.openxmlformats.org/officeDocument/2006/relationships/image" Target="../media/image30.png"/></Relationships>
</file>

<file path=xl/drawings/drawing1.xml><?xml version="1.0" encoding="utf-8"?>
<xdr:wsDr xmlns:xdr="http://schemas.openxmlformats.org/drawingml/2006/spreadsheetDrawing" xmlns:a="http://schemas.openxmlformats.org/drawingml/2006/main">
  <xdr:twoCellAnchor editAs="oneCell">
    <xdr:from>
      <xdr:col>0</xdr:col>
      <xdr:colOff>3543300</xdr:colOff>
      <xdr:row>13</xdr:row>
      <xdr:rowOff>1905000</xdr:rowOff>
    </xdr:from>
    <xdr:to>
      <xdr:col>0</xdr:col>
      <xdr:colOff>5610225</xdr:colOff>
      <xdr:row>13</xdr:row>
      <xdr:rowOff>2978150</xdr:rowOff>
    </xdr:to>
    <xdr:pic>
      <xdr:nvPicPr>
        <xdr:cNvPr id="3" name="Image 2" descr="Can this absurdly buff cyclist generate enough energy to ...">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43300" y="7743825"/>
          <a:ext cx="2063750" cy="1076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2705100</xdr:colOff>
      <xdr:row>13</xdr:row>
      <xdr:rowOff>2930525</xdr:rowOff>
    </xdr:from>
    <xdr:ext cx="3301545" cy="264560"/>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2705100" y="8959850"/>
          <a:ext cx="330154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t>Toaster</a:t>
          </a:r>
          <a:r>
            <a:rPr lang="fr-FR" sz="1100" baseline="0"/>
            <a:t> Challenge : mieux visualiser ce qu'est l'énergie</a:t>
          </a:r>
          <a:endParaRPr lang="fr-FR" sz="1100"/>
        </a:p>
      </xdr:txBody>
    </xdr:sp>
    <xdr:clientData/>
  </xdr:oneCellAnchor>
  <xdr:twoCellAnchor editAs="oneCell">
    <xdr:from>
      <xdr:col>2</xdr:col>
      <xdr:colOff>571501</xdr:colOff>
      <xdr:row>0</xdr:row>
      <xdr:rowOff>374650</xdr:rowOff>
    </xdr:from>
    <xdr:to>
      <xdr:col>10</xdr:col>
      <xdr:colOff>298451</xdr:colOff>
      <xdr:row>7</xdr:row>
      <xdr:rowOff>29772</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81851" y="374650"/>
          <a:ext cx="5822950" cy="1661722"/>
        </a:xfrm>
        <a:prstGeom prst="rect">
          <a:avLst/>
        </a:prstGeom>
      </xdr:spPr>
    </xdr:pic>
    <xdr:clientData/>
  </xdr:twoCellAnchor>
  <xdr:twoCellAnchor editAs="oneCell">
    <xdr:from>
      <xdr:col>11</xdr:col>
      <xdr:colOff>38100</xdr:colOff>
      <xdr:row>0</xdr:row>
      <xdr:rowOff>279400</xdr:rowOff>
    </xdr:from>
    <xdr:to>
      <xdr:col>14</xdr:col>
      <xdr:colOff>330932</xdr:colOff>
      <xdr:row>7</xdr:row>
      <xdr:rowOff>376102</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3500100" y="279400"/>
          <a:ext cx="2578832" cy="21033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76200</xdr:colOff>
      <xdr:row>1</xdr:row>
      <xdr:rowOff>215900</xdr:rowOff>
    </xdr:from>
    <xdr:to>
      <xdr:col>2</xdr:col>
      <xdr:colOff>1606550</xdr:colOff>
      <xdr:row>3</xdr:row>
      <xdr:rowOff>254748</xdr:rowOff>
    </xdr:to>
    <xdr:pic>
      <xdr:nvPicPr>
        <xdr:cNvPr id="3" name="Imag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97050" y="476250"/>
          <a:ext cx="1536700" cy="153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67235</xdr:colOff>
      <xdr:row>0</xdr:row>
      <xdr:rowOff>100853</xdr:rowOff>
    </xdr:from>
    <xdr:to>
      <xdr:col>10</xdr:col>
      <xdr:colOff>755089</xdr:colOff>
      <xdr:row>2</xdr:row>
      <xdr:rowOff>143559</xdr:rowOff>
    </xdr:to>
    <xdr:pic>
      <xdr:nvPicPr>
        <xdr:cNvPr id="6" name="Image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55088" y="100853"/>
          <a:ext cx="1553882" cy="1541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311150</xdr:colOff>
      <xdr:row>1</xdr:row>
      <xdr:rowOff>393700</xdr:rowOff>
    </xdr:from>
    <xdr:to>
      <xdr:col>3</xdr:col>
      <xdr:colOff>1454150</xdr:colOff>
      <xdr:row>3</xdr:row>
      <xdr:rowOff>28015</xdr:rowOff>
    </xdr:to>
    <xdr:pic>
      <xdr:nvPicPr>
        <xdr:cNvPr id="9" name="Image 8">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52850" y="654050"/>
          <a:ext cx="1143000"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369794</xdr:colOff>
      <xdr:row>1</xdr:row>
      <xdr:rowOff>113552</xdr:rowOff>
    </xdr:from>
    <xdr:to>
      <xdr:col>8</xdr:col>
      <xdr:colOff>507627</xdr:colOff>
      <xdr:row>1</xdr:row>
      <xdr:rowOff>1086704</xdr:rowOff>
    </xdr:to>
    <xdr:pic>
      <xdr:nvPicPr>
        <xdr:cNvPr id="10" name="Image 9">
          <a:extLst>
            <a:ext uri="{FF2B5EF4-FFF2-40B4-BE49-F238E27FC236}">
              <a16:creationId xmlns:a16="http://schemas.microsoft.com/office/drawing/2014/main" id="{00000000-0008-0000-02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31941" y="382493"/>
          <a:ext cx="997511" cy="9731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273425</xdr:colOff>
      <xdr:row>9</xdr:row>
      <xdr:rowOff>368112</xdr:rowOff>
    </xdr:from>
    <xdr:to>
      <xdr:col>4</xdr:col>
      <xdr:colOff>1464050</xdr:colOff>
      <xdr:row>11</xdr:row>
      <xdr:rowOff>73585</xdr:rowOff>
    </xdr:to>
    <xdr:pic>
      <xdr:nvPicPr>
        <xdr:cNvPr id="11" name="Image 10">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215219" y="5231465"/>
          <a:ext cx="1190625" cy="11958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354081</xdr:colOff>
      <xdr:row>9</xdr:row>
      <xdr:rowOff>159683</xdr:rowOff>
    </xdr:from>
    <xdr:to>
      <xdr:col>6</xdr:col>
      <xdr:colOff>488016</xdr:colOff>
      <xdr:row>9</xdr:row>
      <xdr:rowOff>1117412</xdr:rowOff>
    </xdr:to>
    <xdr:pic>
      <xdr:nvPicPr>
        <xdr:cNvPr id="14" name="Image 13">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290522" y="5045448"/>
          <a:ext cx="996788" cy="9577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266700</xdr:colOff>
      <xdr:row>1</xdr:row>
      <xdr:rowOff>350534</xdr:rowOff>
    </xdr:from>
    <xdr:to>
      <xdr:col>4</xdr:col>
      <xdr:colOff>1454150</xdr:colOff>
      <xdr:row>3</xdr:row>
      <xdr:rowOff>48349</xdr:rowOff>
    </xdr:to>
    <xdr:pic>
      <xdr:nvPicPr>
        <xdr:cNvPr id="5" name="Imag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4"/>
        <a:stretch>
          <a:fillRect/>
        </a:stretch>
      </xdr:blipFill>
      <xdr:spPr>
        <a:xfrm>
          <a:off x="5208494" y="619475"/>
          <a:ext cx="1187450" cy="1188198"/>
        </a:xfrm>
        <a:prstGeom prst="rect">
          <a:avLst/>
        </a:prstGeom>
      </xdr:spPr>
    </xdr:pic>
    <xdr:clientData/>
  </xdr:twoCellAnchor>
  <xdr:twoCellAnchor editAs="oneCell">
    <xdr:from>
      <xdr:col>5</xdr:col>
      <xdr:colOff>366805</xdr:colOff>
      <xdr:row>1</xdr:row>
      <xdr:rowOff>120977</xdr:rowOff>
    </xdr:from>
    <xdr:to>
      <xdr:col>6</xdr:col>
      <xdr:colOff>521820</xdr:colOff>
      <xdr:row>1</xdr:row>
      <xdr:rowOff>1113275</xdr:rowOff>
    </xdr:to>
    <xdr:pic>
      <xdr:nvPicPr>
        <xdr:cNvPr id="15" name="Image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4"/>
        <a:stretch>
          <a:fillRect/>
        </a:stretch>
      </xdr:blipFill>
      <xdr:spPr>
        <a:xfrm>
          <a:off x="7303246" y="389918"/>
          <a:ext cx="1014693" cy="989123"/>
        </a:xfrm>
        <a:prstGeom prst="rect">
          <a:avLst/>
        </a:prstGeom>
      </xdr:spPr>
    </xdr:pic>
    <xdr:clientData/>
  </xdr:twoCellAnchor>
  <xdr:twoCellAnchor editAs="oneCell">
    <xdr:from>
      <xdr:col>2</xdr:col>
      <xdr:colOff>254000</xdr:colOff>
      <xdr:row>5</xdr:row>
      <xdr:rowOff>292472</xdr:rowOff>
    </xdr:from>
    <xdr:to>
      <xdr:col>2</xdr:col>
      <xdr:colOff>1454150</xdr:colOff>
      <xdr:row>7</xdr:row>
      <xdr:rowOff>13819</xdr:rowOff>
    </xdr:to>
    <xdr:pic>
      <xdr:nvPicPr>
        <xdr:cNvPr id="44" name="Image 43">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23676" y="2858619"/>
          <a:ext cx="1200150" cy="12117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344208</xdr:colOff>
      <xdr:row>5</xdr:row>
      <xdr:rowOff>164353</xdr:rowOff>
    </xdr:from>
    <xdr:to>
      <xdr:col>10</xdr:col>
      <xdr:colOff>445621</xdr:colOff>
      <xdr:row>5</xdr:row>
      <xdr:rowOff>1111288</xdr:rowOff>
    </xdr:to>
    <xdr:pic>
      <xdr:nvPicPr>
        <xdr:cNvPr id="45" name="Image 44">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732061" y="2741706"/>
          <a:ext cx="967441" cy="950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120650</xdr:colOff>
      <xdr:row>5</xdr:row>
      <xdr:rowOff>127372</xdr:rowOff>
    </xdr:from>
    <xdr:to>
      <xdr:col>4</xdr:col>
      <xdr:colOff>0</xdr:colOff>
      <xdr:row>7</xdr:row>
      <xdr:rowOff>159869</xdr:rowOff>
    </xdr:to>
    <xdr:pic>
      <xdr:nvPicPr>
        <xdr:cNvPr id="46" name="Image 45">
          <a:extLst>
            <a:ext uri="{FF2B5EF4-FFF2-40B4-BE49-F238E27FC236}">
              <a16:creationId xmlns:a16="http://schemas.microsoft.com/office/drawing/2014/main" id="{00000000-0008-0000-0200-00002E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426385" y="2693519"/>
          <a:ext cx="1514475" cy="15228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369488</xdr:colOff>
      <xdr:row>5</xdr:row>
      <xdr:rowOff>134471</xdr:rowOff>
    </xdr:from>
    <xdr:to>
      <xdr:col>8</xdr:col>
      <xdr:colOff>504077</xdr:colOff>
      <xdr:row>5</xdr:row>
      <xdr:rowOff>1115733</xdr:rowOff>
    </xdr:to>
    <xdr:pic>
      <xdr:nvPicPr>
        <xdr:cNvPr id="47" name="Image 46">
          <a:extLst>
            <a:ext uri="{FF2B5EF4-FFF2-40B4-BE49-F238E27FC236}">
              <a16:creationId xmlns:a16="http://schemas.microsoft.com/office/drawing/2014/main" id="{00000000-0008-0000-0200-00002F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031635" y="2711824"/>
          <a:ext cx="994267" cy="9780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387350</xdr:colOff>
      <xdr:row>5</xdr:row>
      <xdr:rowOff>552450</xdr:rowOff>
    </xdr:from>
    <xdr:to>
      <xdr:col>4</xdr:col>
      <xdr:colOff>1339850</xdr:colOff>
      <xdr:row>7</xdr:row>
      <xdr:rowOff>12140</xdr:rowOff>
    </xdr:to>
    <xdr:pic>
      <xdr:nvPicPr>
        <xdr:cNvPr id="48" name="Image 47">
          <a:extLst>
            <a:ext uri="{FF2B5EF4-FFF2-40B4-BE49-F238E27FC236}">
              <a16:creationId xmlns:a16="http://schemas.microsoft.com/office/drawing/2014/main" id="{00000000-0008-0000-0200-000030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549900" y="3098800"/>
          <a:ext cx="952500"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391258</xdr:colOff>
      <xdr:row>5</xdr:row>
      <xdr:rowOff>138579</xdr:rowOff>
    </xdr:from>
    <xdr:to>
      <xdr:col>6</xdr:col>
      <xdr:colOff>458321</xdr:colOff>
      <xdr:row>5</xdr:row>
      <xdr:rowOff>1035797</xdr:rowOff>
    </xdr:to>
    <xdr:pic>
      <xdr:nvPicPr>
        <xdr:cNvPr id="49" name="Image 48">
          <a:extLst>
            <a:ext uri="{FF2B5EF4-FFF2-40B4-BE49-F238E27FC236}">
              <a16:creationId xmlns:a16="http://schemas.microsoft.com/office/drawing/2014/main" id="{00000000-0008-0000-0200-000031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327699" y="2715932"/>
          <a:ext cx="929916" cy="9003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222251</xdr:colOff>
      <xdr:row>9</xdr:row>
      <xdr:rowOff>350742</xdr:rowOff>
    </xdr:from>
    <xdr:to>
      <xdr:col>1</xdr:col>
      <xdr:colOff>1435101</xdr:colOff>
      <xdr:row>11</xdr:row>
      <xdr:rowOff>38068</xdr:rowOff>
    </xdr:to>
    <xdr:pic>
      <xdr:nvPicPr>
        <xdr:cNvPr id="51" name="Image 50">
          <a:extLst>
            <a:ext uri="{FF2B5EF4-FFF2-40B4-BE49-F238E27FC236}">
              <a16:creationId xmlns:a16="http://schemas.microsoft.com/office/drawing/2014/main" id="{00000000-0008-0000-0200-000033000000}"/>
            </a:ext>
          </a:extLst>
        </xdr:cNvPr>
        <xdr:cNvPicPr>
          <a:picLocks noChangeAspect="1"/>
        </xdr:cNvPicPr>
      </xdr:nvPicPr>
      <xdr:blipFill>
        <a:blip xmlns:r="http://schemas.openxmlformats.org/officeDocument/2006/relationships" r:embed="rId8"/>
        <a:stretch>
          <a:fillRect/>
        </a:stretch>
      </xdr:blipFill>
      <xdr:spPr>
        <a:xfrm>
          <a:off x="255869" y="5214095"/>
          <a:ext cx="1212850" cy="1177708"/>
        </a:xfrm>
        <a:prstGeom prst="rect">
          <a:avLst/>
        </a:prstGeom>
      </xdr:spPr>
    </xdr:pic>
    <xdr:clientData/>
  </xdr:twoCellAnchor>
  <xdr:twoCellAnchor editAs="oneCell">
    <xdr:from>
      <xdr:col>11</xdr:col>
      <xdr:colOff>328146</xdr:colOff>
      <xdr:row>9</xdr:row>
      <xdr:rowOff>108322</xdr:rowOff>
    </xdr:from>
    <xdr:to>
      <xdr:col>12</xdr:col>
      <xdr:colOff>496428</xdr:colOff>
      <xdr:row>9</xdr:row>
      <xdr:rowOff>1102932</xdr:rowOff>
    </xdr:to>
    <xdr:pic>
      <xdr:nvPicPr>
        <xdr:cNvPr id="52" name="Image 51">
          <a:extLst>
            <a:ext uri="{FF2B5EF4-FFF2-40B4-BE49-F238E27FC236}">
              <a16:creationId xmlns:a16="http://schemas.microsoft.com/office/drawing/2014/main" id="{00000000-0008-0000-0200-000034000000}"/>
            </a:ext>
          </a:extLst>
        </xdr:cNvPr>
        <xdr:cNvPicPr>
          <a:picLocks noChangeAspect="1"/>
        </xdr:cNvPicPr>
      </xdr:nvPicPr>
      <xdr:blipFill>
        <a:blip xmlns:r="http://schemas.openxmlformats.org/officeDocument/2006/relationships" r:embed="rId8"/>
        <a:stretch>
          <a:fillRect/>
        </a:stretch>
      </xdr:blipFill>
      <xdr:spPr>
        <a:xfrm>
          <a:off x="12441705" y="4994087"/>
          <a:ext cx="1031135" cy="994610"/>
        </a:xfrm>
        <a:prstGeom prst="rect">
          <a:avLst/>
        </a:prstGeom>
      </xdr:spPr>
    </xdr:pic>
    <xdr:clientData/>
  </xdr:twoCellAnchor>
  <xdr:twoCellAnchor editAs="oneCell">
    <xdr:from>
      <xdr:col>2</xdr:col>
      <xdr:colOff>311151</xdr:colOff>
      <xdr:row>9</xdr:row>
      <xdr:rowOff>385306</xdr:rowOff>
    </xdr:from>
    <xdr:to>
      <xdr:col>2</xdr:col>
      <xdr:colOff>1397001</xdr:colOff>
      <xdr:row>10</xdr:row>
      <xdr:rowOff>261471</xdr:rowOff>
    </xdr:to>
    <xdr:pic>
      <xdr:nvPicPr>
        <xdr:cNvPr id="53" name="Image 52">
          <a:extLst>
            <a:ext uri="{FF2B5EF4-FFF2-40B4-BE49-F238E27FC236}">
              <a16:creationId xmlns:a16="http://schemas.microsoft.com/office/drawing/2014/main" id="{00000000-0008-0000-0200-000035000000}"/>
            </a:ext>
          </a:extLst>
        </xdr:cNvPr>
        <xdr:cNvPicPr>
          <a:picLocks noChangeAspect="1"/>
        </xdr:cNvPicPr>
      </xdr:nvPicPr>
      <xdr:blipFill>
        <a:blip xmlns:r="http://schemas.openxmlformats.org/officeDocument/2006/relationships" r:embed="rId9"/>
        <a:stretch>
          <a:fillRect/>
        </a:stretch>
      </xdr:blipFill>
      <xdr:spPr>
        <a:xfrm>
          <a:off x="1980827" y="5248659"/>
          <a:ext cx="1085850" cy="1097606"/>
        </a:xfrm>
        <a:prstGeom prst="rect">
          <a:avLst/>
        </a:prstGeom>
      </xdr:spPr>
    </xdr:pic>
    <xdr:clientData/>
  </xdr:twoCellAnchor>
  <xdr:twoCellAnchor editAs="oneCell">
    <xdr:from>
      <xdr:col>9</xdr:col>
      <xdr:colOff>428999</xdr:colOff>
      <xdr:row>9</xdr:row>
      <xdr:rowOff>94328</xdr:rowOff>
    </xdr:from>
    <xdr:to>
      <xdr:col>10</xdr:col>
      <xdr:colOff>515471</xdr:colOff>
      <xdr:row>9</xdr:row>
      <xdr:rowOff>1047366</xdr:rowOff>
    </xdr:to>
    <xdr:pic>
      <xdr:nvPicPr>
        <xdr:cNvPr id="54" name="Image 53">
          <a:extLst>
            <a:ext uri="{FF2B5EF4-FFF2-40B4-BE49-F238E27FC236}">
              <a16:creationId xmlns:a16="http://schemas.microsoft.com/office/drawing/2014/main" id="{00000000-0008-0000-0200-000036000000}"/>
            </a:ext>
          </a:extLst>
        </xdr:cNvPr>
        <xdr:cNvPicPr>
          <a:picLocks noChangeAspect="1"/>
        </xdr:cNvPicPr>
      </xdr:nvPicPr>
      <xdr:blipFill>
        <a:blip xmlns:r="http://schemas.openxmlformats.org/officeDocument/2006/relationships" r:embed="rId9"/>
        <a:stretch>
          <a:fillRect/>
        </a:stretch>
      </xdr:blipFill>
      <xdr:spPr>
        <a:xfrm>
          <a:off x="10816852" y="4980093"/>
          <a:ext cx="949325" cy="953038"/>
        </a:xfrm>
        <a:prstGeom prst="rect">
          <a:avLst/>
        </a:prstGeom>
      </xdr:spPr>
    </xdr:pic>
    <xdr:clientData/>
  </xdr:twoCellAnchor>
  <xdr:twoCellAnchor editAs="oneCell">
    <xdr:from>
      <xdr:col>3</xdr:col>
      <xdr:colOff>190501</xdr:colOff>
      <xdr:row>9</xdr:row>
      <xdr:rowOff>346378</xdr:rowOff>
    </xdr:from>
    <xdr:to>
      <xdr:col>3</xdr:col>
      <xdr:colOff>1625600</xdr:colOff>
      <xdr:row>11</xdr:row>
      <xdr:rowOff>76047</xdr:rowOff>
    </xdr:to>
    <xdr:pic>
      <xdr:nvPicPr>
        <xdr:cNvPr id="55" name="Image 54">
          <a:extLst>
            <a:ext uri="{FF2B5EF4-FFF2-40B4-BE49-F238E27FC236}">
              <a16:creationId xmlns:a16="http://schemas.microsoft.com/office/drawing/2014/main" id="{00000000-0008-0000-0200-000037000000}"/>
            </a:ext>
          </a:extLst>
        </xdr:cNvPr>
        <xdr:cNvPicPr>
          <a:picLocks noChangeAspect="1"/>
        </xdr:cNvPicPr>
      </xdr:nvPicPr>
      <xdr:blipFill>
        <a:blip xmlns:r="http://schemas.openxmlformats.org/officeDocument/2006/relationships" r:embed="rId10"/>
        <a:stretch>
          <a:fillRect/>
        </a:stretch>
      </xdr:blipFill>
      <xdr:spPr>
        <a:xfrm>
          <a:off x="3496236" y="5209731"/>
          <a:ext cx="1435099" cy="1220051"/>
        </a:xfrm>
        <a:prstGeom prst="rect">
          <a:avLst/>
        </a:prstGeom>
      </xdr:spPr>
    </xdr:pic>
    <xdr:clientData/>
  </xdr:twoCellAnchor>
  <xdr:twoCellAnchor editAs="oneCell">
    <xdr:from>
      <xdr:col>7</xdr:col>
      <xdr:colOff>265767</xdr:colOff>
      <xdr:row>9</xdr:row>
      <xdr:rowOff>109253</xdr:rowOff>
    </xdr:from>
    <xdr:to>
      <xdr:col>8</xdr:col>
      <xdr:colOff>611861</xdr:colOff>
      <xdr:row>9</xdr:row>
      <xdr:rowOff>1115732</xdr:rowOff>
    </xdr:to>
    <xdr:pic>
      <xdr:nvPicPr>
        <xdr:cNvPr id="56" name="Image 55">
          <a:extLst>
            <a:ext uri="{FF2B5EF4-FFF2-40B4-BE49-F238E27FC236}">
              <a16:creationId xmlns:a16="http://schemas.microsoft.com/office/drawing/2014/main" id="{00000000-0008-0000-0200-000038000000}"/>
            </a:ext>
          </a:extLst>
        </xdr:cNvPr>
        <xdr:cNvPicPr>
          <a:picLocks noChangeAspect="1"/>
        </xdr:cNvPicPr>
      </xdr:nvPicPr>
      <xdr:blipFill>
        <a:blip xmlns:r="http://schemas.openxmlformats.org/officeDocument/2006/relationships" r:embed="rId10"/>
        <a:stretch>
          <a:fillRect/>
        </a:stretch>
      </xdr:blipFill>
      <xdr:spPr>
        <a:xfrm>
          <a:off x="8927914" y="4995018"/>
          <a:ext cx="1208947" cy="1003304"/>
        </a:xfrm>
        <a:prstGeom prst="rect">
          <a:avLst/>
        </a:prstGeom>
      </xdr:spPr>
    </xdr:pic>
    <xdr:clientData/>
  </xdr:twoCellAnchor>
  <xdr:twoCellAnchor editAs="oneCell">
    <xdr:from>
      <xdr:col>1</xdr:col>
      <xdr:colOff>279401</xdr:colOff>
      <xdr:row>13</xdr:row>
      <xdr:rowOff>302065</xdr:rowOff>
    </xdr:from>
    <xdr:to>
      <xdr:col>1</xdr:col>
      <xdr:colOff>1314451</xdr:colOff>
      <xdr:row>15</xdr:row>
      <xdr:rowOff>1844</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1"/>
        <a:stretch>
          <a:fillRect/>
        </a:stretch>
      </xdr:blipFill>
      <xdr:spPr>
        <a:xfrm>
          <a:off x="313019" y="7462624"/>
          <a:ext cx="1035050" cy="1190161"/>
        </a:xfrm>
        <a:prstGeom prst="rect">
          <a:avLst/>
        </a:prstGeom>
      </xdr:spPr>
    </xdr:pic>
    <xdr:clientData/>
  </xdr:twoCellAnchor>
  <xdr:twoCellAnchor editAs="oneCell">
    <xdr:from>
      <xdr:col>11</xdr:col>
      <xdr:colOff>456266</xdr:colOff>
      <xdr:row>13</xdr:row>
      <xdr:rowOff>195984</xdr:rowOff>
    </xdr:from>
    <xdr:to>
      <xdr:col>12</xdr:col>
      <xdr:colOff>449347</xdr:colOff>
      <xdr:row>13</xdr:row>
      <xdr:rowOff>1141225</xdr:rowOff>
    </xdr:to>
    <xdr:pic>
      <xdr:nvPicPr>
        <xdr:cNvPr id="50" name="Image 49">
          <a:extLst>
            <a:ext uri="{FF2B5EF4-FFF2-40B4-BE49-F238E27FC236}">
              <a16:creationId xmlns:a16="http://schemas.microsoft.com/office/drawing/2014/main" id="{00000000-0008-0000-0200-000032000000}"/>
            </a:ext>
          </a:extLst>
        </xdr:cNvPr>
        <xdr:cNvPicPr>
          <a:picLocks noChangeAspect="1"/>
        </xdr:cNvPicPr>
      </xdr:nvPicPr>
      <xdr:blipFill>
        <a:blip xmlns:r="http://schemas.openxmlformats.org/officeDocument/2006/relationships" r:embed="rId11"/>
        <a:stretch>
          <a:fillRect/>
        </a:stretch>
      </xdr:blipFill>
      <xdr:spPr>
        <a:xfrm>
          <a:off x="12569825" y="7390160"/>
          <a:ext cx="852759" cy="945241"/>
        </a:xfrm>
        <a:prstGeom prst="rect">
          <a:avLst/>
        </a:prstGeom>
      </xdr:spPr>
    </xdr:pic>
    <xdr:clientData/>
  </xdr:twoCellAnchor>
  <xdr:twoCellAnchor editAs="oneCell">
    <xdr:from>
      <xdr:col>2</xdr:col>
      <xdr:colOff>317501</xdr:colOff>
      <xdr:row>13</xdr:row>
      <xdr:rowOff>308534</xdr:rowOff>
    </xdr:from>
    <xdr:to>
      <xdr:col>2</xdr:col>
      <xdr:colOff>1406689</xdr:colOff>
      <xdr:row>15</xdr:row>
      <xdr:rowOff>39191</xdr:rowOff>
    </xdr:to>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2"/>
        <a:stretch>
          <a:fillRect/>
        </a:stretch>
      </xdr:blipFill>
      <xdr:spPr>
        <a:xfrm>
          <a:off x="1987177" y="7469093"/>
          <a:ext cx="1089188" cy="1221039"/>
        </a:xfrm>
        <a:prstGeom prst="rect">
          <a:avLst/>
        </a:prstGeom>
      </xdr:spPr>
    </xdr:pic>
    <xdr:clientData/>
  </xdr:twoCellAnchor>
  <xdr:twoCellAnchor editAs="oneCell">
    <xdr:from>
      <xdr:col>9</xdr:col>
      <xdr:colOff>549088</xdr:colOff>
      <xdr:row>13</xdr:row>
      <xdr:rowOff>227106</xdr:rowOff>
    </xdr:from>
    <xdr:to>
      <xdr:col>10</xdr:col>
      <xdr:colOff>410322</xdr:colOff>
      <xdr:row>13</xdr:row>
      <xdr:rowOff>1040190</xdr:rowOff>
    </xdr:to>
    <xdr:pic>
      <xdr:nvPicPr>
        <xdr:cNvPr id="61" name="Image 60">
          <a:extLst>
            <a:ext uri="{FF2B5EF4-FFF2-40B4-BE49-F238E27FC236}">
              <a16:creationId xmlns:a16="http://schemas.microsoft.com/office/drawing/2014/main" id="{00000000-0008-0000-0200-00003D000000}"/>
            </a:ext>
          </a:extLst>
        </xdr:cNvPr>
        <xdr:cNvPicPr>
          <a:picLocks noChangeAspect="1"/>
        </xdr:cNvPicPr>
      </xdr:nvPicPr>
      <xdr:blipFill>
        <a:blip xmlns:r="http://schemas.openxmlformats.org/officeDocument/2006/relationships" r:embed="rId12"/>
        <a:stretch>
          <a:fillRect/>
        </a:stretch>
      </xdr:blipFill>
      <xdr:spPr>
        <a:xfrm>
          <a:off x="10936941" y="7421282"/>
          <a:ext cx="727262" cy="809909"/>
        </a:xfrm>
        <a:prstGeom prst="rect">
          <a:avLst/>
        </a:prstGeom>
      </xdr:spPr>
    </xdr:pic>
    <xdr:clientData/>
  </xdr:twoCellAnchor>
  <xdr:twoCellAnchor editAs="oneCell">
    <xdr:from>
      <xdr:col>3</xdr:col>
      <xdr:colOff>215900</xdr:colOff>
      <xdr:row>13</xdr:row>
      <xdr:rowOff>281640</xdr:rowOff>
    </xdr:from>
    <xdr:to>
      <xdr:col>3</xdr:col>
      <xdr:colOff>1513874</xdr:colOff>
      <xdr:row>15</xdr:row>
      <xdr:rowOff>69661</xdr:rowOff>
    </xdr:to>
    <xdr:pic>
      <xdr:nvPicPr>
        <xdr:cNvPr id="7" name="Image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3"/>
        <a:stretch>
          <a:fillRect/>
        </a:stretch>
      </xdr:blipFill>
      <xdr:spPr>
        <a:xfrm>
          <a:off x="3521635" y="7442199"/>
          <a:ext cx="1297974" cy="1278403"/>
        </a:xfrm>
        <a:prstGeom prst="rect">
          <a:avLst/>
        </a:prstGeom>
      </xdr:spPr>
    </xdr:pic>
    <xdr:clientData/>
  </xdr:twoCellAnchor>
  <xdr:twoCellAnchor editAs="oneCell">
    <xdr:from>
      <xdr:col>7</xdr:col>
      <xdr:colOff>379029</xdr:colOff>
      <xdr:row>13</xdr:row>
      <xdr:rowOff>159870</xdr:rowOff>
    </xdr:from>
    <xdr:to>
      <xdr:col>8</xdr:col>
      <xdr:colOff>515469</xdr:colOff>
      <xdr:row>13</xdr:row>
      <xdr:rowOff>1114238</xdr:rowOff>
    </xdr:to>
    <xdr:pic>
      <xdr:nvPicPr>
        <xdr:cNvPr id="8" name="Imag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3"/>
        <a:stretch>
          <a:fillRect/>
        </a:stretch>
      </xdr:blipFill>
      <xdr:spPr>
        <a:xfrm>
          <a:off x="9041176" y="7354046"/>
          <a:ext cx="999293" cy="957543"/>
        </a:xfrm>
        <a:prstGeom prst="rect">
          <a:avLst/>
        </a:prstGeom>
      </xdr:spPr>
    </xdr:pic>
    <xdr:clientData/>
  </xdr:twoCellAnchor>
  <xdr:twoCellAnchor editAs="oneCell">
    <xdr:from>
      <xdr:col>4</xdr:col>
      <xdr:colOff>419100</xdr:colOff>
      <xdr:row>13</xdr:row>
      <xdr:rowOff>244660</xdr:rowOff>
    </xdr:from>
    <xdr:to>
      <xdr:col>4</xdr:col>
      <xdr:colOff>1362074</xdr:colOff>
      <xdr:row>15</xdr:row>
      <xdr:rowOff>13631</xdr:rowOff>
    </xdr:to>
    <xdr:pic>
      <xdr:nvPicPr>
        <xdr:cNvPr id="12" name="Image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4"/>
        <a:stretch>
          <a:fillRect/>
        </a:stretch>
      </xdr:blipFill>
      <xdr:spPr>
        <a:xfrm>
          <a:off x="5360894" y="7405219"/>
          <a:ext cx="942974" cy="1259353"/>
        </a:xfrm>
        <a:prstGeom prst="rect">
          <a:avLst/>
        </a:prstGeom>
      </xdr:spPr>
    </xdr:pic>
    <xdr:clientData/>
  </xdr:twoCellAnchor>
  <xdr:twoCellAnchor editAs="oneCell">
    <xdr:from>
      <xdr:col>5</xdr:col>
      <xdr:colOff>507441</xdr:colOff>
      <xdr:row>13</xdr:row>
      <xdr:rowOff>180414</xdr:rowOff>
    </xdr:from>
    <xdr:to>
      <xdr:col>6</xdr:col>
      <xdr:colOff>332629</xdr:colOff>
      <xdr:row>13</xdr:row>
      <xdr:rowOff>1086616</xdr:rowOff>
    </xdr:to>
    <xdr:pic>
      <xdr:nvPicPr>
        <xdr:cNvPr id="13" name="Image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4"/>
        <a:stretch>
          <a:fillRect/>
        </a:stretch>
      </xdr:blipFill>
      <xdr:spPr>
        <a:xfrm>
          <a:off x="7443882" y="7374590"/>
          <a:ext cx="691216" cy="906202"/>
        </a:xfrm>
        <a:prstGeom prst="rect">
          <a:avLst/>
        </a:prstGeom>
      </xdr:spPr>
    </xdr:pic>
    <xdr:clientData/>
  </xdr:twoCellAnchor>
  <xdr:twoCellAnchor editAs="oneCell">
    <xdr:from>
      <xdr:col>1</xdr:col>
      <xdr:colOff>393701</xdr:colOff>
      <xdr:row>5</xdr:row>
      <xdr:rowOff>133722</xdr:rowOff>
    </xdr:from>
    <xdr:to>
      <xdr:col>1</xdr:col>
      <xdr:colOff>1293637</xdr:colOff>
      <xdr:row>7</xdr:row>
      <xdr:rowOff>73936</xdr:rowOff>
    </xdr:to>
    <xdr:pic>
      <xdr:nvPicPr>
        <xdr:cNvPr id="16" name="Image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5"/>
        <a:stretch>
          <a:fillRect/>
        </a:stretch>
      </xdr:blipFill>
      <xdr:spPr>
        <a:xfrm>
          <a:off x="427319" y="2699869"/>
          <a:ext cx="899936" cy="1430596"/>
        </a:xfrm>
        <a:prstGeom prst="rect">
          <a:avLst/>
        </a:prstGeom>
      </xdr:spPr>
    </xdr:pic>
    <xdr:clientData/>
  </xdr:twoCellAnchor>
  <xdr:twoCellAnchor editAs="oneCell">
    <xdr:from>
      <xdr:col>11</xdr:col>
      <xdr:colOff>549088</xdr:colOff>
      <xdr:row>5</xdr:row>
      <xdr:rowOff>137641</xdr:rowOff>
    </xdr:from>
    <xdr:to>
      <xdr:col>12</xdr:col>
      <xdr:colOff>311897</xdr:colOff>
      <xdr:row>5</xdr:row>
      <xdr:rowOff>1069341</xdr:rowOff>
    </xdr:to>
    <xdr:pic>
      <xdr:nvPicPr>
        <xdr:cNvPr id="41" name="Image 40">
          <a:extLst>
            <a:ext uri="{FF2B5EF4-FFF2-40B4-BE49-F238E27FC236}">
              <a16:creationId xmlns:a16="http://schemas.microsoft.com/office/drawing/2014/main" id="{00000000-0008-0000-0200-000029000000}"/>
            </a:ext>
          </a:extLst>
        </xdr:cNvPr>
        <xdr:cNvPicPr>
          <a:picLocks noChangeAspect="1"/>
        </xdr:cNvPicPr>
      </xdr:nvPicPr>
      <xdr:blipFill>
        <a:blip xmlns:r="http://schemas.openxmlformats.org/officeDocument/2006/relationships" r:embed="rId15"/>
        <a:stretch>
          <a:fillRect/>
        </a:stretch>
      </xdr:blipFill>
      <xdr:spPr>
        <a:xfrm>
          <a:off x="12662647" y="2714994"/>
          <a:ext cx="622487" cy="931700"/>
        </a:xfrm>
        <a:prstGeom prst="rect">
          <a:avLst/>
        </a:prstGeom>
      </xdr:spPr>
    </xdr:pic>
    <xdr:clientData/>
  </xdr:twoCellAnchor>
  <xdr:twoCellAnchor editAs="oneCell">
    <xdr:from>
      <xdr:col>1</xdr:col>
      <xdr:colOff>246530</xdr:colOff>
      <xdr:row>1</xdr:row>
      <xdr:rowOff>276972</xdr:rowOff>
    </xdr:from>
    <xdr:to>
      <xdr:col>1</xdr:col>
      <xdr:colOff>1408766</xdr:colOff>
      <xdr:row>3</xdr:row>
      <xdr:rowOff>9637</xdr:rowOff>
    </xdr:to>
    <xdr:pic>
      <xdr:nvPicPr>
        <xdr:cNvPr id="37" name="Image 36">
          <a:extLst>
            <a:ext uri="{FF2B5EF4-FFF2-40B4-BE49-F238E27FC236}">
              <a16:creationId xmlns:a16="http://schemas.microsoft.com/office/drawing/2014/main" id="{00000000-0008-0000-0200-000025000000}"/>
            </a:ext>
          </a:extLst>
        </xdr:cNvPr>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280148" y="545913"/>
          <a:ext cx="1162236" cy="1231078"/>
        </a:xfrm>
        <a:prstGeom prst="rect">
          <a:avLst/>
        </a:prstGeom>
        <a:noFill/>
        <a:ln>
          <a:noFill/>
        </a:ln>
      </xdr:spPr>
    </xdr:pic>
    <xdr:clientData/>
  </xdr:twoCellAnchor>
  <xdr:twoCellAnchor editAs="oneCell">
    <xdr:from>
      <xdr:col>11</xdr:col>
      <xdr:colOff>387351</xdr:colOff>
      <xdr:row>1</xdr:row>
      <xdr:rowOff>116914</xdr:rowOff>
    </xdr:from>
    <xdr:to>
      <xdr:col>12</xdr:col>
      <xdr:colOff>430680</xdr:colOff>
      <xdr:row>1</xdr:row>
      <xdr:rowOff>1131794</xdr:rowOff>
    </xdr:to>
    <xdr:pic>
      <xdr:nvPicPr>
        <xdr:cNvPr id="38" name="Image 37">
          <a:extLst>
            <a:ext uri="{FF2B5EF4-FFF2-40B4-BE49-F238E27FC236}">
              <a16:creationId xmlns:a16="http://schemas.microsoft.com/office/drawing/2014/main" id="{00000000-0008-0000-0200-000026000000}"/>
            </a:ext>
          </a:extLst>
        </xdr:cNvPr>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12500910" y="385855"/>
          <a:ext cx="909357" cy="1018055"/>
        </a:xfrm>
        <a:prstGeom prst="rect">
          <a:avLst/>
        </a:prstGeom>
        <a:noFill/>
        <a:ln>
          <a:noFill/>
        </a:ln>
      </xdr:spPr>
    </xdr:pic>
    <xdr:clientData/>
  </xdr:twoCellAnchor>
  <xdr:twoCellAnchor editAs="oneCell">
    <xdr:from>
      <xdr:col>1</xdr:col>
      <xdr:colOff>224118</xdr:colOff>
      <xdr:row>17</xdr:row>
      <xdr:rowOff>112059</xdr:rowOff>
    </xdr:from>
    <xdr:to>
      <xdr:col>1</xdr:col>
      <xdr:colOff>1524000</xdr:colOff>
      <xdr:row>18</xdr:row>
      <xdr:rowOff>190500</xdr:rowOff>
    </xdr:to>
    <xdr:pic>
      <xdr:nvPicPr>
        <xdr:cNvPr id="30" name="Image 29">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257736" y="9569824"/>
          <a:ext cx="1299882" cy="1299882"/>
        </a:xfrm>
        <a:prstGeom prst="rect">
          <a:avLst/>
        </a:prstGeom>
      </xdr:spPr>
    </xdr:pic>
    <xdr:clientData/>
  </xdr:twoCellAnchor>
  <xdr:twoCellAnchor editAs="oneCell">
    <xdr:from>
      <xdr:col>11</xdr:col>
      <xdr:colOff>291354</xdr:colOff>
      <xdr:row>17</xdr:row>
      <xdr:rowOff>33618</xdr:rowOff>
    </xdr:from>
    <xdr:to>
      <xdr:col>12</xdr:col>
      <xdr:colOff>605118</xdr:colOff>
      <xdr:row>17</xdr:row>
      <xdr:rowOff>1165412</xdr:rowOff>
    </xdr:to>
    <xdr:pic>
      <xdr:nvPicPr>
        <xdr:cNvPr id="31" name="Image 30">
          <a:extLst>
            <a:ext uri="{FF2B5EF4-FFF2-40B4-BE49-F238E27FC236}">
              <a16:creationId xmlns:a16="http://schemas.microsoft.com/office/drawing/2014/main" id="{00000000-0008-0000-0200-00001F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11777383" y="9491383"/>
          <a:ext cx="1131794" cy="1131794"/>
        </a:xfrm>
        <a:prstGeom prst="rect">
          <a:avLst/>
        </a:prstGeom>
      </xdr:spPr>
    </xdr:pic>
    <xdr:clientData/>
  </xdr:twoCellAnchor>
  <xdr:twoCellAnchor editAs="oneCell">
    <xdr:from>
      <xdr:col>2</xdr:col>
      <xdr:colOff>100852</xdr:colOff>
      <xdr:row>17</xdr:row>
      <xdr:rowOff>11206</xdr:rowOff>
    </xdr:from>
    <xdr:to>
      <xdr:col>2</xdr:col>
      <xdr:colOff>1557617</xdr:colOff>
      <xdr:row>18</xdr:row>
      <xdr:rowOff>246530</xdr:rowOff>
    </xdr:to>
    <xdr:pic>
      <xdr:nvPicPr>
        <xdr:cNvPr id="33" name="Image 32">
          <a:extLst>
            <a:ext uri="{FF2B5EF4-FFF2-40B4-BE49-F238E27FC236}">
              <a16:creationId xmlns:a16="http://schemas.microsoft.com/office/drawing/2014/main" id="{00000000-0008-0000-0200-000021000000}"/>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1770528" y="9468971"/>
          <a:ext cx="1456765" cy="1456765"/>
        </a:xfrm>
        <a:prstGeom prst="rect">
          <a:avLst/>
        </a:prstGeom>
      </xdr:spPr>
    </xdr:pic>
    <xdr:clientData/>
  </xdr:twoCellAnchor>
  <xdr:twoCellAnchor editAs="oneCell">
    <xdr:from>
      <xdr:col>9</xdr:col>
      <xdr:colOff>201706</xdr:colOff>
      <xdr:row>17</xdr:row>
      <xdr:rowOff>0</xdr:rowOff>
    </xdr:from>
    <xdr:to>
      <xdr:col>10</xdr:col>
      <xdr:colOff>605118</xdr:colOff>
      <xdr:row>18</xdr:row>
      <xdr:rowOff>0</xdr:rowOff>
    </xdr:to>
    <xdr:pic>
      <xdr:nvPicPr>
        <xdr:cNvPr id="34" name="Image 33">
          <a:extLst>
            <a:ext uri="{FF2B5EF4-FFF2-40B4-BE49-F238E27FC236}">
              <a16:creationId xmlns:a16="http://schemas.microsoft.com/office/drawing/2014/main" id="{00000000-0008-0000-0200-000022000000}"/>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10051677" y="9457765"/>
          <a:ext cx="1221441" cy="1221441"/>
        </a:xfrm>
        <a:prstGeom prst="rect">
          <a:avLst/>
        </a:prstGeom>
      </xdr:spPr>
    </xdr:pic>
    <xdr:clientData/>
  </xdr:twoCellAnchor>
  <xdr:twoCellAnchor editAs="oneCell">
    <xdr:from>
      <xdr:col>3</xdr:col>
      <xdr:colOff>100853</xdr:colOff>
      <xdr:row>17</xdr:row>
      <xdr:rowOff>145676</xdr:rowOff>
    </xdr:from>
    <xdr:to>
      <xdr:col>3</xdr:col>
      <xdr:colOff>1423147</xdr:colOff>
      <xdr:row>18</xdr:row>
      <xdr:rowOff>246529</xdr:rowOff>
    </xdr:to>
    <xdr:pic>
      <xdr:nvPicPr>
        <xdr:cNvPr id="36" name="Image 35">
          <a:extLst>
            <a:ext uri="{FF2B5EF4-FFF2-40B4-BE49-F238E27FC236}">
              <a16:creationId xmlns:a16="http://schemas.microsoft.com/office/drawing/2014/main" id="{00000000-0008-0000-0200-000024000000}"/>
            </a:ext>
          </a:extLst>
        </xdr:cNvPr>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tretch>
          <a:fillRect/>
        </a:stretch>
      </xdr:blipFill>
      <xdr:spPr>
        <a:xfrm>
          <a:off x="3406588" y="9603441"/>
          <a:ext cx="1322294" cy="1322294"/>
        </a:xfrm>
        <a:prstGeom prst="rect">
          <a:avLst/>
        </a:prstGeom>
      </xdr:spPr>
    </xdr:pic>
    <xdr:clientData/>
  </xdr:twoCellAnchor>
  <xdr:twoCellAnchor editAs="oneCell">
    <xdr:from>
      <xdr:col>7</xdr:col>
      <xdr:colOff>168088</xdr:colOff>
      <xdr:row>17</xdr:row>
      <xdr:rowOff>0</xdr:rowOff>
    </xdr:from>
    <xdr:to>
      <xdr:col>8</xdr:col>
      <xdr:colOff>526676</xdr:colOff>
      <xdr:row>17</xdr:row>
      <xdr:rowOff>1176617</xdr:rowOff>
    </xdr:to>
    <xdr:pic>
      <xdr:nvPicPr>
        <xdr:cNvPr id="39" name="Image 38">
          <a:extLst>
            <a:ext uri="{FF2B5EF4-FFF2-40B4-BE49-F238E27FC236}">
              <a16:creationId xmlns:a16="http://schemas.microsoft.com/office/drawing/2014/main" id="{00000000-0008-0000-0200-000027000000}"/>
            </a:ext>
          </a:extLst>
        </xdr:cNvPr>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tretch>
          <a:fillRect/>
        </a:stretch>
      </xdr:blipFill>
      <xdr:spPr>
        <a:xfrm>
          <a:off x="8382000" y="9457765"/>
          <a:ext cx="1176617" cy="1176617"/>
        </a:xfrm>
        <a:prstGeom prst="rect">
          <a:avLst/>
        </a:prstGeom>
      </xdr:spPr>
    </xdr:pic>
    <xdr:clientData/>
  </xdr:twoCellAnchor>
  <xdr:twoCellAnchor editAs="oneCell">
    <xdr:from>
      <xdr:col>4</xdr:col>
      <xdr:colOff>123264</xdr:colOff>
      <xdr:row>17</xdr:row>
      <xdr:rowOff>179294</xdr:rowOff>
    </xdr:from>
    <xdr:to>
      <xdr:col>4</xdr:col>
      <xdr:colOff>1389529</xdr:colOff>
      <xdr:row>18</xdr:row>
      <xdr:rowOff>224118</xdr:rowOff>
    </xdr:to>
    <xdr:pic>
      <xdr:nvPicPr>
        <xdr:cNvPr id="42" name="Image 41">
          <a:extLst>
            <a:ext uri="{FF2B5EF4-FFF2-40B4-BE49-F238E27FC236}">
              <a16:creationId xmlns:a16="http://schemas.microsoft.com/office/drawing/2014/main" id="{00000000-0008-0000-0200-00002A000000}"/>
            </a:ext>
          </a:extLst>
        </xdr:cNvPr>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Lst>
        </a:blip>
        <a:stretch>
          <a:fillRect/>
        </a:stretch>
      </xdr:blipFill>
      <xdr:spPr>
        <a:xfrm>
          <a:off x="5065058" y="9637059"/>
          <a:ext cx="1266265" cy="1266265"/>
        </a:xfrm>
        <a:prstGeom prst="rect">
          <a:avLst/>
        </a:prstGeom>
      </xdr:spPr>
    </xdr:pic>
    <xdr:clientData/>
  </xdr:twoCellAnchor>
  <xdr:twoCellAnchor editAs="oneCell">
    <xdr:from>
      <xdr:col>5</xdr:col>
      <xdr:colOff>156882</xdr:colOff>
      <xdr:row>17</xdr:row>
      <xdr:rowOff>0</xdr:rowOff>
    </xdr:from>
    <xdr:to>
      <xdr:col>6</xdr:col>
      <xdr:colOff>605118</xdr:colOff>
      <xdr:row>18</xdr:row>
      <xdr:rowOff>44824</xdr:rowOff>
    </xdr:to>
    <xdr:pic>
      <xdr:nvPicPr>
        <xdr:cNvPr id="43" name="Image 42">
          <a:extLst>
            <a:ext uri="{FF2B5EF4-FFF2-40B4-BE49-F238E27FC236}">
              <a16:creationId xmlns:a16="http://schemas.microsoft.com/office/drawing/2014/main" id="{00000000-0008-0000-0200-00002B000000}"/>
            </a:ext>
          </a:extLst>
        </xdr:cNvPr>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Lst>
        </a:blip>
        <a:stretch>
          <a:fillRect/>
        </a:stretch>
      </xdr:blipFill>
      <xdr:spPr>
        <a:xfrm>
          <a:off x="6734735" y="9457765"/>
          <a:ext cx="1266265" cy="1266265"/>
        </a:xfrm>
        <a:prstGeom prst="rect">
          <a:avLst/>
        </a:prstGeom>
      </xdr:spPr>
    </xdr:pic>
    <xdr:clientData/>
  </xdr:twoCellAnchor>
  <xdr:twoCellAnchor editAs="oneCell">
    <xdr:from>
      <xdr:col>2</xdr:col>
      <xdr:colOff>0</xdr:colOff>
      <xdr:row>21</xdr:row>
      <xdr:rowOff>0</xdr:rowOff>
    </xdr:from>
    <xdr:to>
      <xdr:col>2</xdr:col>
      <xdr:colOff>304800</xdr:colOff>
      <xdr:row>21</xdr:row>
      <xdr:rowOff>304800</xdr:rowOff>
    </xdr:to>
    <xdr:sp macro="" textlink="">
      <xdr:nvSpPr>
        <xdr:cNvPr id="2049" name="AutoShape 1" descr="Sèche-cheveux icon">
          <a:extLst>
            <a:ext uri="{FF2B5EF4-FFF2-40B4-BE49-F238E27FC236}">
              <a16:creationId xmlns:a16="http://schemas.microsoft.com/office/drawing/2014/main" id="{00000000-0008-0000-0200-000001080000}"/>
            </a:ext>
          </a:extLst>
        </xdr:cNvPr>
        <xdr:cNvSpPr>
          <a:spLocks noChangeAspect="1" noChangeArrowheads="1"/>
        </xdr:cNvSpPr>
      </xdr:nvSpPr>
      <xdr:spPr bwMode="auto">
        <a:xfrm>
          <a:off x="1666875" y="1169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2</xdr:col>
      <xdr:colOff>0</xdr:colOff>
      <xdr:row>25</xdr:row>
      <xdr:rowOff>0</xdr:rowOff>
    </xdr:from>
    <xdr:ext cx="304800" cy="304800"/>
    <xdr:sp macro="" textlink="">
      <xdr:nvSpPr>
        <xdr:cNvPr id="60" name="AutoShape 1" descr="Sèche-cheveux icon">
          <a:extLst>
            <a:ext uri="{FF2B5EF4-FFF2-40B4-BE49-F238E27FC236}">
              <a16:creationId xmlns:a16="http://schemas.microsoft.com/office/drawing/2014/main" id="{00000000-0008-0000-0200-00003C000000}"/>
            </a:ext>
          </a:extLst>
        </xdr:cNvPr>
        <xdr:cNvSpPr>
          <a:spLocks noChangeAspect="1" noChangeArrowheads="1"/>
        </xdr:cNvSpPr>
      </xdr:nvSpPr>
      <xdr:spPr bwMode="auto">
        <a:xfrm>
          <a:off x="1669676" y="11754971"/>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145676</xdr:colOff>
      <xdr:row>21</xdr:row>
      <xdr:rowOff>179294</xdr:rowOff>
    </xdr:from>
    <xdr:to>
      <xdr:col>1</xdr:col>
      <xdr:colOff>1415517</xdr:colOff>
      <xdr:row>22</xdr:row>
      <xdr:rowOff>227694</xdr:rowOff>
    </xdr:to>
    <xdr:pic>
      <xdr:nvPicPr>
        <xdr:cNvPr id="2050" name="Image 2049">
          <a:extLst>
            <a:ext uri="{FF2B5EF4-FFF2-40B4-BE49-F238E27FC236}">
              <a16:creationId xmlns:a16="http://schemas.microsoft.com/office/drawing/2014/main" id="{00000000-0008-0000-0200-000002080000}"/>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Lst>
        </a:blip>
        <a:stretch>
          <a:fillRect/>
        </a:stretch>
      </xdr:blipFill>
      <xdr:spPr>
        <a:xfrm>
          <a:off x="179294" y="11934265"/>
          <a:ext cx="1269841" cy="1269841"/>
        </a:xfrm>
        <a:prstGeom prst="rect">
          <a:avLst/>
        </a:prstGeom>
      </xdr:spPr>
    </xdr:pic>
    <xdr:clientData/>
  </xdr:twoCellAnchor>
  <xdr:twoCellAnchor editAs="oneCell">
    <xdr:from>
      <xdr:col>2</xdr:col>
      <xdr:colOff>172412</xdr:colOff>
      <xdr:row>21</xdr:row>
      <xdr:rowOff>150000</xdr:rowOff>
    </xdr:from>
    <xdr:to>
      <xdr:col>2</xdr:col>
      <xdr:colOff>1442253</xdr:colOff>
      <xdr:row>22</xdr:row>
      <xdr:rowOff>198400</xdr:rowOff>
    </xdr:to>
    <xdr:pic>
      <xdr:nvPicPr>
        <xdr:cNvPr id="2052" name="Image 2051">
          <a:extLst>
            <a:ext uri="{FF2B5EF4-FFF2-40B4-BE49-F238E27FC236}">
              <a16:creationId xmlns:a16="http://schemas.microsoft.com/office/drawing/2014/main" id="{00000000-0008-0000-0200-000004080000}"/>
            </a:ext>
          </a:extLst>
        </xdr:cNvPr>
        <xdr:cNvPicPr>
          <a:picLocks noChangeAspect="1"/>
        </xdr:cNvPicPr>
      </xdr:nvPicPr>
      <xdr:blipFill>
        <a:blip xmlns:r="http://schemas.openxmlformats.org/officeDocument/2006/relationships" r:embed="rId23">
          <a:extLst>
            <a:ext uri="{28A0092B-C50C-407E-A947-70E740481C1C}">
              <a14:useLocalDpi xmlns:a14="http://schemas.microsoft.com/office/drawing/2010/main" val="0"/>
            </a:ext>
          </a:extLst>
        </a:blip>
        <a:stretch>
          <a:fillRect/>
        </a:stretch>
      </xdr:blipFill>
      <xdr:spPr>
        <a:xfrm>
          <a:off x="1842088" y="11904971"/>
          <a:ext cx="1269841" cy="1269841"/>
        </a:xfrm>
        <a:prstGeom prst="rect">
          <a:avLst/>
        </a:prstGeom>
      </xdr:spPr>
    </xdr:pic>
    <xdr:clientData/>
  </xdr:twoCellAnchor>
  <xdr:twoCellAnchor editAs="oneCell">
    <xdr:from>
      <xdr:col>4</xdr:col>
      <xdr:colOff>199146</xdr:colOff>
      <xdr:row>25</xdr:row>
      <xdr:rowOff>143118</xdr:rowOff>
    </xdr:from>
    <xdr:to>
      <xdr:col>4</xdr:col>
      <xdr:colOff>1468987</xdr:colOff>
      <xdr:row>26</xdr:row>
      <xdr:rowOff>191517</xdr:rowOff>
    </xdr:to>
    <xdr:pic>
      <xdr:nvPicPr>
        <xdr:cNvPr id="2054" name="Image 2053">
          <a:extLst>
            <a:ext uri="{FF2B5EF4-FFF2-40B4-BE49-F238E27FC236}">
              <a16:creationId xmlns:a16="http://schemas.microsoft.com/office/drawing/2014/main" id="{00000000-0008-0000-0200-000006080000}"/>
            </a:ext>
          </a:extLst>
        </xdr:cNvPr>
        <xdr:cNvPicPr>
          <a:picLocks noChangeAspect="1"/>
        </xdr:cNvPicPr>
      </xdr:nvPicPr>
      <xdr:blipFill>
        <a:blip xmlns:r="http://schemas.openxmlformats.org/officeDocument/2006/relationships" r:embed="rId24">
          <a:extLst>
            <a:ext uri="{28A0092B-C50C-407E-A947-70E740481C1C}">
              <a14:useLocalDpi xmlns:a14="http://schemas.microsoft.com/office/drawing/2010/main" val="0"/>
            </a:ext>
          </a:extLst>
        </a:blip>
        <a:stretch>
          <a:fillRect/>
        </a:stretch>
      </xdr:blipFill>
      <xdr:spPr>
        <a:xfrm>
          <a:off x="5140940" y="14195294"/>
          <a:ext cx="1269841" cy="1269841"/>
        </a:xfrm>
        <a:prstGeom prst="rect">
          <a:avLst/>
        </a:prstGeom>
      </xdr:spPr>
    </xdr:pic>
    <xdr:clientData/>
  </xdr:twoCellAnchor>
  <xdr:twoCellAnchor editAs="oneCell">
    <xdr:from>
      <xdr:col>1</xdr:col>
      <xdr:colOff>192265</xdr:colOff>
      <xdr:row>25</xdr:row>
      <xdr:rowOff>125029</xdr:rowOff>
    </xdr:from>
    <xdr:to>
      <xdr:col>1</xdr:col>
      <xdr:colOff>1462106</xdr:colOff>
      <xdr:row>26</xdr:row>
      <xdr:rowOff>173428</xdr:rowOff>
    </xdr:to>
    <xdr:pic>
      <xdr:nvPicPr>
        <xdr:cNvPr id="2056" name="Image 2055">
          <a:extLst>
            <a:ext uri="{FF2B5EF4-FFF2-40B4-BE49-F238E27FC236}">
              <a16:creationId xmlns:a16="http://schemas.microsoft.com/office/drawing/2014/main" id="{00000000-0008-0000-0200-000008080000}"/>
            </a:ext>
          </a:extLst>
        </xdr:cNvPr>
        <xdr:cNvPicPr>
          <a:picLocks noChangeAspect="1"/>
        </xdr:cNvPicPr>
      </xdr:nvPicPr>
      <xdr:blipFill>
        <a:blip xmlns:r="http://schemas.openxmlformats.org/officeDocument/2006/relationships" r:embed="rId25">
          <a:extLst>
            <a:ext uri="{28A0092B-C50C-407E-A947-70E740481C1C}">
              <a14:useLocalDpi xmlns:a14="http://schemas.microsoft.com/office/drawing/2010/main" val="0"/>
            </a:ext>
          </a:extLst>
        </a:blip>
        <a:stretch>
          <a:fillRect/>
        </a:stretch>
      </xdr:blipFill>
      <xdr:spPr>
        <a:xfrm>
          <a:off x="225883" y="14177205"/>
          <a:ext cx="1269841" cy="1269841"/>
        </a:xfrm>
        <a:prstGeom prst="rect">
          <a:avLst/>
        </a:prstGeom>
      </xdr:spPr>
    </xdr:pic>
    <xdr:clientData/>
  </xdr:twoCellAnchor>
  <xdr:twoCellAnchor editAs="oneCell">
    <xdr:from>
      <xdr:col>2</xdr:col>
      <xdr:colOff>174176</xdr:colOff>
      <xdr:row>25</xdr:row>
      <xdr:rowOff>140559</xdr:rowOff>
    </xdr:from>
    <xdr:to>
      <xdr:col>2</xdr:col>
      <xdr:colOff>1444017</xdr:colOff>
      <xdr:row>26</xdr:row>
      <xdr:rowOff>188958</xdr:rowOff>
    </xdr:to>
    <xdr:pic>
      <xdr:nvPicPr>
        <xdr:cNvPr id="2058" name="Image 2057">
          <a:extLst>
            <a:ext uri="{FF2B5EF4-FFF2-40B4-BE49-F238E27FC236}">
              <a16:creationId xmlns:a16="http://schemas.microsoft.com/office/drawing/2014/main" id="{00000000-0008-0000-0200-00000A080000}"/>
            </a:ext>
          </a:extLst>
        </xdr:cNvPr>
        <xdr:cNvPicPr>
          <a:picLocks noChangeAspect="1"/>
        </xdr:cNvPicPr>
      </xdr:nvPicPr>
      <xdr:blipFill>
        <a:blip xmlns:r="http://schemas.openxmlformats.org/officeDocument/2006/relationships" r:embed="rId26">
          <a:extLst>
            <a:ext uri="{28A0092B-C50C-407E-A947-70E740481C1C}">
              <a14:useLocalDpi xmlns:a14="http://schemas.microsoft.com/office/drawing/2010/main" val="0"/>
            </a:ext>
          </a:extLst>
        </a:blip>
        <a:stretch>
          <a:fillRect/>
        </a:stretch>
      </xdr:blipFill>
      <xdr:spPr>
        <a:xfrm>
          <a:off x="1843852" y="14192735"/>
          <a:ext cx="1269841" cy="1269841"/>
        </a:xfrm>
        <a:prstGeom prst="rect">
          <a:avLst/>
        </a:prstGeom>
      </xdr:spPr>
    </xdr:pic>
    <xdr:clientData/>
  </xdr:twoCellAnchor>
  <xdr:twoCellAnchor editAs="oneCell">
    <xdr:from>
      <xdr:col>4</xdr:col>
      <xdr:colOff>301765</xdr:colOff>
      <xdr:row>21</xdr:row>
      <xdr:rowOff>268147</xdr:rowOff>
    </xdr:from>
    <xdr:to>
      <xdr:col>4</xdr:col>
      <xdr:colOff>1355912</xdr:colOff>
      <xdr:row>22</xdr:row>
      <xdr:rowOff>100853</xdr:rowOff>
    </xdr:to>
    <xdr:pic>
      <xdr:nvPicPr>
        <xdr:cNvPr id="2060" name="Image 2059">
          <a:extLst>
            <a:ext uri="{FF2B5EF4-FFF2-40B4-BE49-F238E27FC236}">
              <a16:creationId xmlns:a16="http://schemas.microsoft.com/office/drawing/2014/main" id="{00000000-0008-0000-0200-00000C080000}"/>
            </a:ext>
          </a:extLst>
        </xdr:cNvPr>
        <xdr:cNvPicPr>
          <a:picLocks noChangeAspect="1"/>
        </xdr:cNvPicPr>
      </xdr:nvPicPr>
      <xdr:blipFill>
        <a:blip xmlns:r="http://schemas.openxmlformats.org/officeDocument/2006/relationships" r:embed="rId27">
          <a:extLst>
            <a:ext uri="{28A0092B-C50C-407E-A947-70E740481C1C}">
              <a14:useLocalDpi xmlns:a14="http://schemas.microsoft.com/office/drawing/2010/main" val="0"/>
            </a:ext>
          </a:extLst>
        </a:blip>
        <a:stretch>
          <a:fillRect/>
        </a:stretch>
      </xdr:blipFill>
      <xdr:spPr>
        <a:xfrm>
          <a:off x="5243559" y="12023118"/>
          <a:ext cx="1054147" cy="1054147"/>
        </a:xfrm>
        <a:prstGeom prst="rect">
          <a:avLst/>
        </a:prstGeom>
      </xdr:spPr>
    </xdr:pic>
    <xdr:clientData/>
  </xdr:twoCellAnchor>
  <xdr:twoCellAnchor editAs="oneCell">
    <xdr:from>
      <xdr:col>3</xdr:col>
      <xdr:colOff>149206</xdr:colOff>
      <xdr:row>25</xdr:row>
      <xdr:rowOff>126794</xdr:rowOff>
    </xdr:from>
    <xdr:to>
      <xdr:col>3</xdr:col>
      <xdr:colOff>1419047</xdr:colOff>
      <xdr:row>26</xdr:row>
      <xdr:rowOff>175193</xdr:rowOff>
    </xdr:to>
    <xdr:pic>
      <xdr:nvPicPr>
        <xdr:cNvPr id="2062" name="Image 2061">
          <a:extLst>
            <a:ext uri="{FF2B5EF4-FFF2-40B4-BE49-F238E27FC236}">
              <a16:creationId xmlns:a16="http://schemas.microsoft.com/office/drawing/2014/main" id="{00000000-0008-0000-0200-00000E080000}"/>
            </a:ext>
          </a:extLst>
        </xdr:cNvPr>
        <xdr:cNvPicPr>
          <a:picLocks noChangeAspect="1"/>
        </xdr:cNvPicPr>
      </xdr:nvPicPr>
      <xdr:blipFill>
        <a:blip xmlns:r="http://schemas.openxmlformats.org/officeDocument/2006/relationships" r:embed="rId28">
          <a:extLst>
            <a:ext uri="{28A0092B-C50C-407E-A947-70E740481C1C}">
              <a14:useLocalDpi xmlns:a14="http://schemas.microsoft.com/office/drawing/2010/main" val="0"/>
            </a:ext>
          </a:extLst>
        </a:blip>
        <a:stretch>
          <a:fillRect/>
        </a:stretch>
      </xdr:blipFill>
      <xdr:spPr>
        <a:xfrm>
          <a:off x="3454941" y="14178970"/>
          <a:ext cx="1269841" cy="1269841"/>
        </a:xfrm>
        <a:prstGeom prst="rect">
          <a:avLst/>
        </a:prstGeom>
      </xdr:spPr>
    </xdr:pic>
    <xdr:clientData/>
  </xdr:twoCellAnchor>
  <xdr:twoCellAnchor editAs="oneCell">
    <xdr:from>
      <xdr:col>3</xdr:col>
      <xdr:colOff>231971</xdr:colOff>
      <xdr:row>21</xdr:row>
      <xdr:rowOff>142322</xdr:rowOff>
    </xdr:from>
    <xdr:to>
      <xdr:col>3</xdr:col>
      <xdr:colOff>1501812</xdr:colOff>
      <xdr:row>22</xdr:row>
      <xdr:rowOff>190722</xdr:rowOff>
    </xdr:to>
    <xdr:pic>
      <xdr:nvPicPr>
        <xdr:cNvPr id="2064" name="Image 2063">
          <a:extLst>
            <a:ext uri="{FF2B5EF4-FFF2-40B4-BE49-F238E27FC236}">
              <a16:creationId xmlns:a16="http://schemas.microsoft.com/office/drawing/2014/main" id="{00000000-0008-0000-0200-000010080000}"/>
            </a:ext>
          </a:extLst>
        </xdr:cNvPr>
        <xdr:cNvPicPr>
          <a:picLocks noChangeAspect="1"/>
        </xdr:cNvPicPr>
      </xdr:nvPicPr>
      <xdr:blipFill>
        <a:blip xmlns:r="http://schemas.openxmlformats.org/officeDocument/2006/relationships" r:embed="rId29">
          <a:extLst>
            <a:ext uri="{28A0092B-C50C-407E-A947-70E740481C1C}">
              <a14:useLocalDpi xmlns:a14="http://schemas.microsoft.com/office/drawing/2010/main" val="0"/>
            </a:ext>
          </a:extLst>
        </a:blip>
        <a:stretch>
          <a:fillRect/>
        </a:stretch>
      </xdr:blipFill>
      <xdr:spPr>
        <a:xfrm>
          <a:off x="3537706" y="11897293"/>
          <a:ext cx="1269841" cy="1269841"/>
        </a:xfrm>
        <a:prstGeom prst="rect">
          <a:avLst/>
        </a:prstGeom>
      </xdr:spPr>
    </xdr:pic>
    <xdr:clientData/>
  </xdr:twoCellAnchor>
  <xdr:twoCellAnchor editAs="oneCell">
    <xdr:from>
      <xdr:col>11</xdr:col>
      <xdr:colOff>336176</xdr:colOff>
      <xdr:row>21</xdr:row>
      <xdr:rowOff>89648</xdr:rowOff>
    </xdr:from>
    <xdr:to>
      <xdr:col>12</xdr:col>
      <xdr:colOff>605116</xdr:colOff>
      <xdr:row>21</xdr:row>
      <xdr:rowOff>1176618</xdr:rowOff>
    </xdr:to>
    <xdr:pic>
      <xdr:nvPicPr>
        <xdr:cNvPr id="2066" name="Image 2065">
          <a:extLst>
            <a:ext uri="{FF2B5EF4-FFF2-40B4-BE49-F238E27FC236}">
              <a16:creationId xmlns:a16="http://schemas.microsoft.com/office/drawing/2014/main" id="{00000000-0008-0000-0200-000012080000}"/>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Lst>
        </a:blip>
        <a:stretch>
          <a:fillRect/>
        </a:stretch>
      </xdr:blipFill>
      <xdr:spPr>
        <a:xfrm>
          <a:off x="11822205" y="11844619"/>
          <a:ext cx="1086970" cy="1086970"/>
        </a:xfrm>
        <a:prstGeom prst="rect">
          <a:avLst/>
        </a:prstGeom>
      </xdr:spPr>
    </xdr:pic>
    <xdr:clientData/>
  </xdr:twoCellAnchor>
  <xdr:twoCellAnchor editAs="oneCell">
    <xdr:from>
      <xdr:col>9</xdr:col>
      <xdr:colOff>295676</xdr:colOff>
      <xdr:row>21</xdr:row>
      <xdr:rowOff>37941</xdr:rowOff>
    </xdr:from>
    <xdr:to>
      <xdr:col>10</xdr:col>
      <xdr:colOff>549088</xdr:colOff>
      <xdr:row>21</xdr:row>
      <xdr:rowOff>1109382</xdr:rowOff>
    </xdr:to>
    <xdr:pic>
      <xdr:nvPicPr>
        <xdr:cNvPr id="2068" name="Image 2067">
          <a:extLst>
            <a:ext uri="{FF2B5EF4-FFF2-40B4-BE49-F238E27FC236}">
              <a16:creationId xmlns:a16="http://schemas.microsoft.com/office/drawing/2014/main" id="{00000000-0008-0000-0200-000014080000}"/>
            </a:ext>
          </a:extLst>
        </xdr:cNvPr>
        <xdr:cNvPicPr>
          <a:picLocks noChangeAspect="1"/>
        </xdr:cNvPicPr>
      </xdr:nvPicPr>
      <xdr:blipFill>
        <a:blip xmlns:r="http://schemas.openxmlformats.org/officeDocument/2006/relationships" r:embed="rId23">
          <a:extLst>
            <a:ext uri="{28A0092B-C50C-407E-A947-70E740481C1C}">
              <a14:useLocalDpi xmlns:a14="http://schemas.microsoft.com/office/drawing/2010/main" val="0"/>
            </a:ext>
          </a:extLst>
        </a:blip>
        <a:stretch>
          <a:fillRect/>
        </a:stretch>
      </xdr:blipFill>
      <xdr:spPr>
        <a:xfrm>
          <a:off x="10145647" y="11792912"/>
          <a:ext cx="1071441" cy="1071441"/>
        </a:xfrm>
        <a:prstGeom prst="rect">
          <a:avLst/>
        </a:prstGeom>
      </xdr:spPr>
    </xdr:pic>
    <xdr:clientData/>
  </xdr:twoCellAnchor>
  <xdr:twoCellAnchor editAs="oneCell">
    <xdr:from>
      <xdr:col>5</xdr:col>
      <xdr:colOff>165529</xdr:colOff>
      <xdr:row>24</xdr:row>
      <xdr:rowOff>243972</xdr:rowOff>
    </xdr:from>
    <xdr:to>
      <xdr:col>6</xdr:col>
      <xdr:colOff>617341</xdr:colOff>
      <xdr:row>26</xdr:row>
      <xdr:rowOff>23430</xdr:rowOff>
    </xdr:to>
    <xdr:pic>
      <xdr:nvPicPr>
        <xdr:cNvPr id="2070" name="Image 2069">
          <a:extLst>
            <a:ext uri="{FF2B5EF4-FFF2-40B4-BE49-F238E27FC236}">
              <a16:creationId xmlns:a16="http://schemas.microsoft.com/office/drawing/2014/main" id="{00000000-0008-0000-0200-000016080000}"/>
            </a:ext>
          </a:extLst>
        </xdr:cNvPr>
        <xdr:cNvPicPr>
          <a:picLocks noChangeAspect="1"/>
        </xdr:cNvPicPr>
      </xdr:nvPicPr>
      <xdr:blipFill>
        <a:blip xmlns:r="http://schemas.openxmlformats.org/officeDocument/2006/relationships" r:embed="rId24">
          <a:extLst>
            <a:ext uri="{28A0092B-C50C-407E-A947-70E740481C1C}">
              <a14:useLocalDpi xmlns:a14="http://schemas.microsoft.com/office/drawing/2010/main" val="0"/>
            </a:ext>
          </a:extLst>
        </a:blip>
        <a:stretch>
          <a:fillRect/>
        </a:stretch>
      </xdr:blipFill>
      <xdr:spPr>
        <a:xfrm>
          <a:off x="6743382" y="14027207"/>
          <a:ext cx="1269841" cy="1269841"/>
        </a:xfrm>
        <a:prstGeom prst="rect">
          <a:avLst/>
        </a:prstGeom>
      </xdr:spPr>
    </xdr:pic>
    <xdr:clientData/>
  </xdr:twoCellAnchor>
  <xdr:twoCellAnchor editAs="oneCell">
    <xdr:from>
      <xdr:col>11</xdr:col>
      <xdr:colOff>225884</xdr:colOff>
      <xdr:row>25</xdr:row>
      <xdr:rowOff>12973</xdr:rowOff>
    </xdr:from>
    <xdr:to>
      <xdr:col>12</xdr:col>
      <xdr:colOff>593912</xdr:colOff>
      <xdr:row>25</xdr:row>
      <xdr:rowOff>1199031</xdr:rowOff>
    </xdr:to>
    <xdr:pic>
      <xdr:nvPicPr>
        <xdr:cNvPr id="2072" name="Image 2071">
          <a:extLst>
            <a:ext uri="{FF2B5EF4-FFF2-40B4-BE49-F238E27FC236}">
              <a16:creationId xmlns:a16="http://schemas.microsoft.com/office/drawing/2014/main" id="{00000000-0008-0000-0200-000018080000}"/>
            </a:ext>
          </a:extLst>
        </xdr:cNvPr>
        <xdr:cNvPicPr>
          <a:picLocks noChangeAspect="1"/>
        </xdr:cNvPicPr>
      </xdr:nvPicPr>
      <xdr:blipFill>
        <a:blip xmlns:r="http://schemas.openxmlformats.org/officeDocument/2006/relationships" r:embed="rId25">
          <a:extLst>
            <a:ext uri="{28A0092B-C50C-407E-A947-70E740481C1C}">
              <a14:useLocalDpi xmlns:a14="http://schemas.microsoft.com/office/drawing/2010/main" val="0"/>
            </a:ext>
          </a:extLst>
        </a:blip>
        <a:stretch>
          <a:fillRect/>
        </a:stretch>
      </xdr:blipFill>
      <xdr:spPr>
        <a:xfrm>
          <a:off x="11711913" y="14065149"/>
          <a:ext cx="1186058" cy="1186058"/>
        </a:xfrm>
        <a:prstGeom prst="rect">
          <a:avLst/>
        </a:prstGeom>
      </xdr:spPr>
    </xdr:pic>
    <xdr:clientData/>
  </xdr:twoCellAnchor>
  <xdr:twoCellAnchor editAs="oneCell">
    <xdr:from>
      <xdr:col>9</xdr:col>
      <xdr:colOff>286236</xdr:colOff>
      <xdr:row>25</xdr:row>
      <xdr:rowOff>39709</xdr:rowOff>
    </xdr:from>
    <xdr:to>
      <xdr:col>10</xdr:col>
      <xdr:colOff>549088</xdr:colOff>
      <xdr:row>25</xdr:row>
      <xdr:rowOff>1120590</xdr:rowOff>
    </xdr:to>
    <xdr:pic>
      <xdr:nvPicPr>
        <xdr:cNvPr id="2074" name="Image 2073">
          <a:extLst>
            <a:ext uri="{FF2B5EF4-FFF2-40B4-BE49-F238E27FC236}">
              <a16:creationId xmlns:a16="http://schemas.microsoft.com/office/drawing/2014/main" id="{00000000-0008-0000-0200-00001A080000}"/>
            </a:ext>
          </a:extLst>
        </xdr:cNvPr>
        <xdr:cNvPicPr>
          <a:picLocks noChangeAspect="1"/>
        </xdr:cNvPicPr>
      </xdr:nvPicPr>
      <xdr:blipFill>
        <a:blip xmlns:r="http://schemas.openxmlformats.org/officeDocument/2006/relationships" r:embed="rId26">
          <a:extLst>
            <a:ext uri="{28A0092B-C50C-407E-A947-70E740481C1C}">
              <a14:useLocalDpi xmlns:a14="http://schemas.microsoft.com/office/drawing/2010/main" val="0"/>
            </a:ext>
          </a:extLst>
        </a:blip>
        <a:stretch>
          <a:fillRect/>
        </a:stretch>
      </xdr:blipFill>
      <xdr:spPr>
        <a:xfrm>
          <a:off x="10136207" y="14091885"/>
          <a:ext cx="1080881" cy="1080881"/>
        </a:xfrm>
        <a:prstGeom prst="rect">
          <a:avLst/>
        </a:prstGeom>
      </xdr:spPr>
    </xdr:pic>
    <xdr:clientData/>
  </xdr:twoCellAnchor>
  <xdr:twoCellAnchor editAs="oneCell">
    <xdr:from>
      <xdr:col>5</xdr:col>
      <xdr:colOff>346587</xdr:colOff>
      <xdr:row>21</xdr:row>
      <xdr:rowOff>111266</xdr:rowOff>
    </xdr:from>
    <xdr:to>
      <xdr:col>6</xdr:col>
      <xdr:colOff>448233</xdr:colOff>
      <xdr:row>21</xdr:row>
      <xdr:rowOff>1030941</xdr:rowOff>
    </xdr:to>
    <xdr:pic>
      <xdr:nvPicPr>
        <xdr:cNvPr id="2076" name="Image 2075">
          <a:extLst>
            <a:ext uri="{FF2B5EF4-FFF2-40B4-BE49-F238E27FC236}">
              <a16:creationId xmlns:a16="http://schemas.microsoft.com/office/drawing/2014/main" id="{00000000-0008-0000-0200-00001C080000}"/>
            </a:ext>
          </a:extLst>
        </xdr:cNvPr>
        <xdr:cNvPicPr>
          <a:picLocks noChangeAspect="1"/>
        </xdr:cNvPicPr>
      </xdr:nvPicPr>
      <xdr:blipFill>
        <a:blip xmlns:r="http://schemas.openxmlformats.org/officeDocument/2006/relationships" r:embed="rId27">
          <a:extLst>
            <a:ext uri="{28A0092B-C50C-407E-A947-70E740481C1C}">
              <a14:useLocalDpi xmlns:a14="http://schemas.microsoft.com/office/drawing/2010/main" val="0"/>
            </a:ext>
          </a:extLst>
        </a:blip>
        <a:stretch>
          <a:fillRect/>
        </a:stretch>
      </xdr:blipFill>
      <xdr:spPr>
        <a:xfrm>
          <a:off x="6924440" y="11866237"/>
          <a:ext cx="919675" cy="919675"/>
        </a:xfrm>
        <a:prstGeom prst="rect">
          <a:avLst/>
        </a:prstGeom>
      </xdr:spPr>
    </xdr:pic>
    <xdr:clientData/>
  </xdr:twoCellAnchor>
  <xdr:twoCellAnchor editAs="oneCell">
    <xdr:from>
      <xdr:col>7</xdr:col>
      <xdr:colOff>182823</xdr:colOff>
      <xdr:row>24</xdr:row>
      <xdr:rowOff>250059</xdr:rowOff>
    </xdr:from>
    <xdr:to>
      <xdr:col>8</xdr:col>
      <xdr:colOff>634635</xdr:colOff>
      <xdr:row>26</xdr:row>
      <xdr:rowOff>29517</xdr:rowOff>
    </xdr:to>
    <xdr:pic>
      <xdr:nvPicPr>
        <xdr:cNvPr id="2078" name="Image 2077">
          <a:extLst>
            <a:ext uri="{FF2B5EF4-FFF2-40B4-BE49-F238E27FC236}">
              <a16:creationId xmlns:a16="http://schemas.microsoft.com/office/drawing/2014/main" id="{00000000-0008-0000-0200-00001E080000}"/>
            </a:ext>
          </a:extLst>
        </xdr:cNvPr>
        <xdr:cNvPicPr>
          <a:picLocks noChangeAspect="1"/>
        </xdr:cNvPicPr>
      </xdr:nvPicPr>
      <xdr:blipFill>
        <a:blip xmlns:r="http://schemas.openxmlformats.org/officeDocument/2006/relationships" r:embed="rId28">
          <a:extLst>
            <a:ext uri="{28A0092B-C50C-407E-A947-70E740481C1C}">
              <a14:useLocalDpi xmlns:a14="http://schemas.microsoft.com/office/drawing/2010/main" val="0"/>
            </a:ext>
          </a:extLst>
        </a:blip>
        <a:stretch>
          <a:fillRect/>
        </a:stretch>
      </xdr:blipFill>
      <xdr:spPr>
        <a:xfrm>
          <a:off x="8396735" y="14033294"/>
          <a:ext cx="1269841" cy="1269841"/>
        </a:xfrm>
        <a:prstGeom prst="rect">
          <a:avLst/>
        </a:prstGeom>
      </xdr:spPr>
    </xdr:pic>
    <xdr:clientData/>
  </xdr:twoCellAnchor>
  <xdr:twoCellAnchor editAs="oneCell">
    <xdr:from>
      <xdr:col>7</xdr:col>
      <xdr:colOff>164735</xdr:colOff>
      <xdr:row>20</xdr:row>
      <xdr:rowOff>243177</xdr:rowOff>
    </xdr:from>
    <xdr:to>
      <xdr:col>8</xdr:col>
      <xdr:colOff>616547</xdr:colOff>
      <xdr:row>22</xdr:row>
      <xdr:rowOff>22635</xdr:rowOff>
    </xdr:to>
    <xdr:pic>
      <xdr:nvPicPr>
        <xdr:cNvPr id="2080" name="Image 2079">
          <a:extLst>
            <a:ext uri="{FF2B5EF4-FFF2-40B4-BE49-F238E27FC236}">
              <a16:creationId xmlns:a16="http://schemas.microsoft.com/office/drawing/2014/main" id="{00000000-0008-0000-0200-000020080000}"/>
            </a:ext>
          </a:extLst>
        </xdr:cNvPr>
        <xdr:cNvPicPr>
          <a:picLocks noChangeAspect="1"/>
        </xdr:cNvPicPr>
      </xdr:nvPicPr>
      <xdr:blipFill>
        <a:blip xmlns:r="http://schemas.openxmlformats.org/officeDocument/2006/relationships" r:embed="rId29">
          <a:extLst>
            <a:ext uri="{28A0092B-C50C-407E-A947-70E740481C1C}">
              <a14:useLocalDpi xmlns:a14="http://schemas.microsoft.com/office/drawing/2010/main" val="0"/>
            </a:ext>
          </a:extLst>
        </a:blip>
        <a:stretch>
          <a:fillRect/>
        </a:stretch>
      </xdr:blipFill>
      <xdr:spPr>
        <a:xfrm>
          <a:off x="8378647" y="11729206"/>
          <a:ext cx="1269841" cy="126984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abicyclettepaulette.fr/blogs/blog-velo-electrique/velo-electrique-le-moyen-de-deplacement-le-plus-efficient-en-ville" TargetMode="External"/><Relationship Id="rId3" Type="http://schemas.openxmlformats.org/officeDocument/2006/relationships/hyperlink" Target="https://energieplus-lesite.be/evaluer/bureautique2/Evaluer-la-consommation-des-equipements/evaluer-la-consommation-des-ordinateurs/" TargetMode="External"/><Relationship Id="rId7" Type="http://schemas.openxmlformats.org/officeDocument/2006/relationships/hyperlink" Target="https://www.decathlon.fr/p/trottinette-electrique-wispeed-t850/_/R-p-331284?mc=8772221" TargetMode="External"/><Relationship Id="rId2" Type="http://schemas.openxmlformats.org/officeDocument/2006/relationships/hyperlink" Target="http://www.maconsoelec.com/tag/videoprojecteur/" TargetMode="External"/><Relationship Id="rId1" Type="http://schemas.openxmlformats.org/officeDocument/2006/relationships/hyperlink" Target="https://energieplus-lesite.be/evaluer/bureautique2/Evaluer-la-consommation-des-equipements/evaluer-la-consommation-des-photocopieurs/" TargetMode="External"/><Relationship Id="rId6" Type="http://schemas.openxmlformats.org/officeDocument/2006/relationships/hyperlink" Target="https://www.energie-environnement.ch/le-saviez-vous/420-les-ascenseurs-utilisent-davantage-d-electricite-pour-attendre-que-pour-fonctionner" TargetMode="External"/><Relationship Id="rId11" Type="http://schemas.openxmlformats.org/officeDocument/2006/relationships/printerSettings" Target="../printerSettings/printerSettings2.bin"/><Relationship Id="rId5" Type="http://schemas.openxmlformats.org/officeDocument/2006/relationships/hyperlink" Target="https://www.playstation.com/fr-fr/legal/ecodesign/" TargetMode="External"/><Relationship Id="rId10" Type="http://schemas.openxmlformats.org/officeDocument/2006/relationships/hyperlink" Target="https://www.leroymerlin.fr/produits/chauffage-plomberie/climatiseur-et-ventilateur/ventilateur/ventilateur-de-table/ventilateur-a-poser-equation-moe-3-blanc-d30cm-40w-82021234.html" TargetMode="External"/><Relationship Id="rId4" Type="http://schemas.openxmlformats.org/officeDocument/2006/relationships/hyperlink" Target="https://www.toutcalculer.com/finances/cout-eau-chaude.php" TargetMode="External"/><Relationship Id="rId9" Type="http://schemas.openxmlformats.org/officeDocument/2006/relationships/hyperlink" Target="https://www.automobile-propre.com/voitures/tesla-model-y/fiche-techniqu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0"/>
  <sheetViews>
    <sheetView topLeftCell="A13" workbookViewId="0">
      <selection activeCell="A15" sqref="A15"/>
    </sheetView>
  </sheetViews>
  <sheetFormatPr defaultColWidth="11.42578125" defaultRowHeight="18"/>
  <cols>
    <col min="1" max="1" width="86.5703125" style="18" customWidth="1"/>
    <col min="2" max="2" width="8" customWidth="1"/>
  </cols>
  <sheetData>
    <row r="1" spans="1:1" ht="31.5">
      <c r="A1" s="19" t="s">
        <v>0</v>
      </c>
    </row>
    <row r="2" spans="1:1" ht="15.75">
      <c r="A2" s="20" t="s">
        <v>1</v>
      </c>
    </row>
    <row r="3" spans="1:1" ht="18.75">
      <c r="A3" s="21"/>
    </row>
    <row r="4" spans="1:1" ht="31.5">
      <c r="A4" s="28" t="s">
        <v>2</v>
      </c>
    </row>
    <row r="5" spans="1:1" ht="31.5">
      <c r="A5" s="28" t="s">
        <v>3</v>
      </c>
    </row>
    <row r="6" spans="1:1" ht="15.75">
      <c r="A6" s="28"/>
    </row>
    <row r="7" spans="1:1" ht="15.75">
      <c r="A7" s="29" t="s">
        <v>4</v>
      </c>
    </row>
    <row r="8" spans="1:1" ht="141.75">
      <c r="A8" s="32" t="s">
        <v>5</v>
      </c>
    </row>
    <row r="9" spans="1:1" ht="15.75">
      <c r="A9" s="30"/>
    </row>
    <row r="10" spans="1:1" ht="15.75">
      <c r="A10" s="31" t="s">
        <v>6</v>
      </c>
    </row>
    <row r="11" spans="1:1" ht="126">
      <c r="A11" s="28" t="s">
        <v>7</v>
      </c>
    </row>
    <row r="12" spans="1:1" ht="15.75">
      <c r="A12" s="30"/>
    </row>
    <row r="13" spans="1:1" ht="15.75">
      <c r="A13" s="29" t="s">
        <v>8</v>
      </c>
    </row>
    <row r="14" spans="1:1" ht="247.5" customHeight="1">
      <c r="A14" s="32" t="s">
        <v>9</v>
      </c>
    </row>
    <row r="15" spans="1:1" s="2" customFormat="1">
      <c r="A15" s="16"/>
    </row>
    <row r="16" spans="1:1">
      <c r="A16" s="17"/>
    </row>
    <row r="17" spans="1:1">
      <c r="A17" s="16"/>
    </row>
    <row r="18" spans="1:1">
      <c r="A18" s="17"/>
    </row>
    <row r="20" spans="1:1">
      <c r="A20" s="17"/>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7"/>
  <sheetViews>
    <sheetView showGridLines="0" view="pageBreakPreview" zoomScale="60" zoomScaleNormal="100" workbookViewId="0">
      <pane xSplit="1" topLeftCell="B1" activePane="topRight" state="frozen"/>
      <selection pane="topRight" activeCell="C20" sqref="C20"/>
    </sheetView>
  </sheetViews>
  <sheetFormatPr defaultColWidth="11.42578125" defaultRowHeight="15"/>
  <cols>
    <col min="1" max="1" width="24.85546875" customWidth="1"/>
    <col min="2" max="2" width="3.28515625" bestFit="1" customWidth="1"/>
    <col min="3" max="3" width="7.140625" bestFit="1" customWidth="1"/>
    <col min="4" max="4" width="5.85546875" bestFit="1" customWidth="1"/>
    <col min="5" max="5" width="6" customWidth="1"/>
    <col min="6" max="6" width="7.140625" bestFit="1" customWidth="1"/>
    <col min="7" max="7" width="5.85546875" bestFit="1" customWidth="1"/>
    <col min="8" max="8" width="5.140625" bestFit="1" customWidth="1"/>
    <col min="9" max="9" width="12.85546875" customWidth="1"/>
    <col min="11" max="11" width="4.140625" customWidth="1"/>
    <col min="12" max="12" width="80.140625" bestFit="1" customWidth="1"/>
    <col min="13" max="13" width="131.5703125" bestFit="1" customWidth="1"/>
  </cols>
  <sheetData>
    <row r="1" spans="1:13" ht="30">
      <c r="A1" s="14"/>
      <c r="B1" s="15"/>
      <c r="C1" s="48" t="s">
        <v>10</v>
      </c>
      <c r="D1" s="48"/>
      <c r="E1" s="48"/>
      <c r="F1" s="48" t="s">
        <v>11</v>
      </c>
      <c r="G1" s="48"/>
      <c r="H1" s="48"/>
      <c r="I1" s="13" t="s">
        <v>12</v>
      </c>
      <c r="J1" s="13" t="s">
        <v>13</v>
      </c>
      <c r="L1" s="2" t="s">
        <v>14</v>
      </c>
    </row>
    <row r="2" spans="1:13" s="1" customFormat="1" ht="30">
      <c r="A2" s="9" t="s">
        <v>15</v>
      </c>
      <c r="B2" s="9"/>
      <c r="C2" s="11" t="s">
        <v>16</v>
      </c>
      <c r="D2" s="11" t="s">
        <v>17</v>
      </c>
      <c r="E2" s="11" t="s">
        <v>18</v>
      </c>
      <c r="F2" s="11" t="s">
        <v>16</v>
      </c>
      <c r="G2" s="11" t="s">
        <v>17</v>
      </c>
      <c r="H2" s="11" t="s">
        <v>18</v>
      </c>
      <c r="I2" s="12" t="s">
        <v>19</v>
      </c>
      <c r="J2" s="12" t="s">
        <v>20</v>
      </c>
      <c r="L2" s="3"/>
    </row>
    <row r="3" spans="1:13">
      <c r="A3" s="38" t="s">
        <v>21</v>
      </c>
      <c r="B3" s="10">
        <v>1</v>
      </c>
      <c r="C3" s="38">
        <v>700</v>
      </c>
      <c r="D3" s="38">
        <v>0</v>
      </c>
      <c r="E3" s="38">
        <v>0</v>
      </c>
      <c r="F3" s="38">
        <v>0.03</v>
      </c>
      <c r="G3" s="38">
        <v>0</v>
      </c>
      <c r="H3" s="10">
        <f>24-F3-G3</f>
        <v>23.97</v>
      </c>
      <c r="I3" s="35">
        <f>(F3*C3+G3*D3+H3*E3)/1000</f>
        <v>2.1000000000000001E-2</v>
      </c>
      <c r="J3" s="36">
        <f t="shared" ref="J3:J18" si="0">I3/$A$33</f>
        <v>1</v>
      </c>
      <c r="L3" s="38" t="s">
        <v>22</v>
      </c>
      <c r="M3" s="39" t="s">
        <v>23</v>
      </c>
    </row>
    <row r="4" spans="1:13">
      <c r="A4" s="38" t="s">
        <v>24</v>
      </c>
      <c r="B4" s="10">
        <v>2</v>
      </c>
      <c r="C4" s="38">
        <v>250</v>
      </c>
      <c r="D4" s="38">
        <v>200</v>
      </c>
      <c r="E4" s="38">
        <v>0</v>
      </c>
      <c r="F4" s="38">
        <v>8</v>
      </c>
      <c r="G4" s="38">
        <v>2</v>
      </c>
      <c r="H4" s="10">
        <f t="shared" ref="H4:H18" si="1">24-F4-G4</f>
        <v>14</v>
      </c>
      <c r="I4" s="37">
        <f t="shared" ref="I4:I18" si="2">(F4*C4+G4*D4+H4*E4)/1000</f>
        <v>2.4</v>
      </c>
      <c r="J4" s="36">
        <f t="shared" si="0"/>
        <v>114.28571428571428</v>
      </c>
      <c r="L4" s="38" t="s">
        <v>25</v>
      </c>
      <c r="M4" s="39" t="s">
        <v>26</v>
      </c>
    </row>
    <row r="5" spans="1:13">
      <c r="A5" s="38" t="s">
        <v>27</v>
      </c>
      <c r="B5" s="10">
        <v>3</v>
      </c>
      <c r="C5" s="38">
        <v>25</v>
      </c>
      <c r="D5" s="38">
        <v>11</v>
      </c>
      <c r="E5" s="38">
        <v>7</v>
      </c>
      <c r="F5" s="38">
        <v>6</v>
      </c>
      <c r="G5" s="38">
        <v>4</v>
      </c>
      <c r="H5" s="10">
        <f t="shared" si="1"/>
        <v>14</v>
      </c>
      <c r="I5" s="37">
        <f t="shared" si="2"/>
        <v>0.29199999999999998</v>
      </c>
      <c r="J5" s="36">
        <f t="shared" si="0"/>
        <v>13.904761904761903</v>
      </c>
      <c r="L5" s="38" t="s">
        <v>28</v>
      </c>
      <c r="M5" s="39" t="s">
        <v>29</v>
      </c>
    </row>
    <row r="6" spans="1:13">
      <c r="A6" s="38" t="s">
        <v>30</v>
      </c>
      <c r="B6" s="10">
        <v>4</v>
      </c>
      <c r="C6" s="38">
        <v>130</v>
      </c>
      <c r="D6" s="38">
        <v>20</v>
      </c>
      <c r="E6" s="38">
        <v>10</v>
      </c>
      <c r="F6" s="38">
        <v>6</v>
      </c>
      <c r="G6" s="38">
        <v>4</v>
      </c>
      <c r="H6" s="10">
        <f t="shared" si="1"/>
        <v>14</v>
      </c>
      <c r="I6" s="37">
        <f t="shared" si="2"/>
        <v>1</v>
      </c>
      <c r="J6" s="36">
        <f t="shared" si="0"/>
        <v>47.619047619047613</v>
      </c>
      <c r="L6" s="38" t="s">
        <v>31</v>
      </c>
      <c r="M6" s="38" t="s">
        <v>29</v>
      </c>
    </row>
    <row r="7" spans="1:13">
      <c r="A7" s="38" t="s">
        <v>32</v>
      </c>
      <c r="B7" s="10">
        <v>5</v>
      </c>
      <c r="C7" s="38">
        <v>10</v>
      </c>
      <c r="D7" s="38">
        <v>0</v>
      </c>
      <c r="E7" s="38">
        <v>0</v>
      </c>
      <c r="F7" s="38">
        <v>1</v>
      </c>
      <c r="G7" s="38">
        <v>0</v>
      </c>
      <c r="H7" s="10">
        <f t="shared" ref="H7" si="3">24-F7-G7</f>
        <v>23</v>
      </c>
      <c r="I7" s="35">
        <f t="shared" ref="I7" si="4">(F7*C7+G7*D7+H7*E7)/1000</f>
        <v>0.01</v>
      </c>
      <c r="J7" s="37">
        <f t="shared" si="0"/>
        <v>0.47619047619047616</v>
      </c>
      <c r="L7" s="38" t="s">
        <v>33</v>
      </c>
      <c r="M7" s="38"/>
    </row>
    <row r="8" spans="1:13">
      <c r="A8" s="38" t="s">
        <v>34</v>
      </c>
      <c r="B8" s="10">
        <v>6</v>
      </c>
      <c r="C8" s="38">
        <v>100</v>
      </c>
      <c r="D8" s="38">
        <v>0</v>
      </c>
      <c r="E8" s="38">
        <v>0</v>
      </c>
      <c r="F8" s="38">
        <v>8</v>
      </c>
      <c r="G8" s="38">
        <v>0</v>
      </c>
      <c r="H8" s="10">
        <f t="shared" si="1"/>
        <v>16</v>
      </c>
      <c r="I8" s="37">
        <f t="shared" si="2"/>
        <v>0.8</v>
      </c>
      <c r="J8" s="36">
        <f t="shared" si="0"/>
        <v>38.095238095238095</v>
      </c>
      <c r="L8" s="38" t="s">
        <v>35</v>
      </c>
      <c r="M8" s="38"/>
    </row>
    <row r="9" spans="1:13">
      <c r="A9" s="38" t="s">
        <v>36</v>
      </c>
      <c r="B9" s="10">
        <v>7</v>
      </c>
      <c r="C9" s="38">
        <f>80*8</f>
        <v>640</v>
      </c>
      <c r="D9" s="38">
        <v>0</v>
      </c>
      <c r="E9" s="38">
        <v>0</v>
      </c>
      <c r="F9" s="38">
        <v>8</v>
      </c>
      <c r="G9" s="38">
        <v>0</v>
      </c>
      <c r="H9" s="10">
        <f t="shared" si="1"/>
        <v>16</v>
      </c>
      <c r="I9" s="37">
        <f t="shared" si="2"/>
        <v>5.12</v>
      </c>
      <c r="J9" s="36">
        <f t="shared" si="0"/>
        <v>243.8095238095238</v>
      </c>
      <c r="L9" s="38" t="s">
        <v>37</v>
      </c>
      <c r="M9" s="38"/>
    </row>
    <row r="10" spans="1:13">
      <c r="A10" s="38" t="s">
        <v>38</v>
      </c>
      <c r="B10" s="10">
        <v>8</v>
      </c>
      <c r="C10" s="38">
        <f>8*36</f>
        <v>288</v>
      </c>
      <c r="D10" s="38">
        <v>0</v>
      </c>
      <c r="E10" s="38">
        <v>0</v>
      </c>
      <c r="F10" s="38">
        <v>8</v>
      </c>
      <c r="G10" s="38">
        <v>0</v>
      </c>
      <c r="H10" s="10">
        <f t="shared" si="1"/>
        <v>16</v>
      </c>
      <c r="I10" s="37">
        <f t="shared" si="2"/>
        <v>2.3039999999999998</v>
      </c>
      <c r="J10" s="36">
        <f t="shared" si="0"/>
        <v>109.71428571428569</v>
      </c>
      <c r="L10" s="38" t="s">
        <v>39</v>
      </c>
      <c r="M10" s="38"/>
    </row>
    <row r="11" spans="1:13">
      <c r="A11" s="38" t="s">
        <v>40</v>
      </c>
      <c r="B11" s="10">
        <v>9</v>
      </c>
      <c r="C11" s="38">
        <v>1500</v>
      </c>
      <c r="D11" s="38">
        <v>0</v>
      </c>
      <c r="E11" s="38">
        <v>0</v>
      </c>
      <c r="F11" s="38">
        <v>8</v>
      </c>
      <c r="G11" s="38">
        <v>0</v>
      </c>
      <c r="H11" s="10">
        <f t="shared" si="1"/>
        <v>16</v>
      </c>
      <c r="I11" s="37">
        <f t="shared" si="2"/>
        <v>12</v>
      </c>
      <c r="J11" s="36">
        <f t="shared" si="0"/>
        <v>571.42857142857144</v>
      </c>
      <c r="L11" s="38"/>
      <c r="M11" s="38"/>
    </row>
    <row r="12" spans="1:13">
      <c r="A12" s="38" t="s">
        <v>41</v>
      </c>
      <c r="B12" s="10">
        <v>10</v>
      </c>
      <c r="C12" s="38">
        <v>1500</v>
      </c>
      <c r="D12" s="38">
        <v>0</v>
      </c>
      <c r="E12" s="38">
        <v>0</v>
      </c>
      <c r="F12" s="38">
        <v>8</v>
      </c>
      <c r="G12" s="38">
        <v>0</v>
      </c>
      <c r="H12" s="10">
        <f t="shared" si="1"/>
        <v>16</v>
      </c>
      <c r="I12" s="37">
        <f t="shared" si="2"/>
        <v>12</v>
      </c>
      <c r="J12" s="36">
        <f t="shared" si="0"/>
        <v>571.42857142857144</v>
      </c>
      <c r="L12" s="38"/>
      <c r="M12" s="38"/>
    </row>
    <row r="13" spans="1:13">
      <c r="A13" s="38" t="s">
        <v>42</v>
      </c>
      <c r="B13" s="10">
        <v>11</v>
      </c>
      <c r="C13" s="38">
        <v>100</v>
      </c>
      <c r="D13" s="38">
        <v>5</v>
      </c>
      <c r="E13" s="38">
        <v>0</v>
      </c>
      <c r="F13" s="38">
        <v>3.5</v>
      </c>
      <c r="G13" s="38">
        <v>0</v>
      </c>
      <c r="H13" s="10">
        <f t="shared" si="1"/>
        <v>20.5</v>
      </c>
      <c r="I13" s="37">
        <f t="shared" si="2"/>
        <v>0.35</v>
      </c>
      <c r="J13" s="36">
        <f t="shared" si="0"/>
        <v>16.666666666666664</v>
      </c>
      <c r="L13" s="38" t="s">
        <v>43</v>
      </c>
      <c r="M13" s="38"/>
    </row>
    <row r="14" spans="1:13">
      <c r="A14" s="38" t="s">
        <v>44</v>
      </c>
      <c r="B14" s="10">
        <v>12</v>
      </c>
      <c r="C14" s="38">
        <v>177</v>
      </c>
      <c r="D14" s="38">
        <v>97</v>
      </c>
      <c r="E14" s="38">
        <v>11</v>
      </c>
      <c r="F14" s="38">
        <v>12.6</v>
      </c>
      <c r="G14" s="38">
        <v>8.1999999999999993</v>
      </c>
      <c r="H14" s="10">
        <f t="shared" si="1"/>
        <v>3.2000000000000011</v>
      </c>
      <c r="I14" s="37">
        <f t="shared" si="2"/>
        <v>3.0607999999999995</v>
      </c>
      <c r="J14" s="36">
        <f t="shared" si="0"/>
        <v>145.75238095238092</v>
      </c>
      <c r="L14" s="38" t="s">
        <v>45</v>
      </c>
      <c r="M14" s="38"/>
    </row>
    <row r="15" spans="1:13">
      <c r="A15" s="38" t="s">
        <v>46</v>
      </c>
      <c r="B15" s="10">
        <v>13</v>
      </c>
      <c r="C15" s="38">
        <v>2510</v>
      </c>
      <c r="D15" s="38">
        <v>0</v>
      </c>
      <c r="E15" s="38">
        <v>0</v>
      </c>
      <c r="F15" s="38">
        <v>1</v>
      </c>
      <c r="G15" s="38">
        <v>0</v>
      </c>
      <c r="H15" s="10">
        <f t="shared" si="1"/>
        <v>23</v>
      </c>
      <c r="I15" s="37">
        <f t="shared" si="2"/>
        <v>2.5099999999999998</v>
      </c>
      <c r="J15" s="36">
        <f t="shared" si="0"/>
        <v>119.5238095238095</v>
      </c>
      <c r="L15" s="38" t="s">
        <v>47</v>
      </c>
      <c r="M15" s="39" t="s">
        <v>48</v>
      </c>
    </row>
    <row r="16" spans="1:13">
      <c r="A16" s="38" t="s">
        <v>49</v>
      </c>
      <c r="B16" s="10">
        <v>14</v>
      </c>
      <c r="C16" s="38">
        <v>2000</v>
      </c>
      <c r="D16" s="38">
        <v>0</v>
      </c>
      <c r="E16" s="38">
        <v>0</v>
      </c>
      <c r="F16" s="38">
        <v>0.16700000000000001</v>
      </c>
      <c r="G16" s="38">
        <v>0</v>
      </c>
      <c r="H16" s="10">
        <f t="shared" si="1"/>
        <v>23.832999999999998</v>
      </c>
      <c r="I16" s="37">
        <f t="shared" si="2"/>
        <v>0.33400000000000002</v>
      </c>
      <c r="J16" s="36">
        <f t="shared" si="0"/>
        <v>15.904761904761905</v>
      </c>
      <c r="L16" s="38" t="s">
        <v>50</v>
      </c>
      <c r="M16" s="38" t="s">
        <v>51</v>
      </c>
    </row>
    <row r="17" spans="1:14">
      <c r="A17" s="38" t="s">
        <v>52</v>
      </c>
      <c r="B17" s="10">
        <v>15</v>
      </c>
      <c r="C17" s="38">
        <v>750</v>
      </c>
      <c r="D17" s="38">
        <v>0</v>
      </c>
      <c r="E17" s="38">
        <v>0</v>
      </c>
      <c r="F17" s="38">
        <v>0.16700000000000001</v>
      </c>
      <c r="G17" s="38">
        <v>0</v>
      </c>
      <c r="H17" s="10">
        <f t="shared" si="1"/>
        <v>23.832999999999998</v>
      </c>
      <c r="I17" s="37">
        <f t="shared" si="2"/>
        <v>0.12525000000000003</v>
      </c>
      <c r="J17" s="36">
        <f t="shared" si="0"/>
        <v>5.9642857142857153</v>
      </c>
      <c r="L17" s="38"/>
      <c r="M17" s="38" t="s">
        <v>51</v>
      </c>
    </row>
    <row r="18" spans="1:14">
      <c r="A18" s="38" t="s">
        <v>53</v>
      </c>
      <c r="B18" s="10">
        <v>16</v>
      </c>
      <c r="C18" s="38">
        <v>42</v>
      </c>
      <c r="D18" s="38">
        <v>0</v>
      </c>
      <c r="E18" s="38">
        <v>0</v>
      </c>
      <c r="F18" s="38">
        <v>24</v>
      </c>
      <c r="G18" s="38">
        <v>0</v>
      </c>
      <c r="H18" s="10">
        <f t="shared" si="1"/>
        <v>0</v>
      </c>
      <c r="I18" s="37">
        <f t="shared" si="2"/>
        <v>1.008</v>
      </c>
      <c r="J18" s="36">
        <f t="shared" si="0"/>
        <v>48</v>
      </c>
      <c r="L18" s="38" t="s">
        <v>33</v>
      </c>
      <c r="M18" s="38"/>
    </row>
    <row r="19" spans="1:14">
      <c r="A19" s="38" t="s">
        <v>54</v>
      </c>
      <c r="B19" s="10">
        <v>17</v>
      </c>
      <c r="C19" s="38">
        <v>150</v>
      </c>
      <c r="D19" s="38">
        <v>5</v>
      </c>
      <c r="E19" s="38">
        <v>0</v>
      </c>
      <c r="F19" s="38">
        <v>2</v>
      </c>
      <c r="G19" s="38">
        <v>0</v>
      </c>
      <c r="H19" s="10">
        <f t="shared" ref="H19" si="5">24-F19-G19</f>
        <v>22</v>
      </c>
      <c r="I19" s="37">
        <f>(F19*C19+G19*D19+H19*E19)/1000</f>
        <v>0.3</v>
      </c>
      <c r="J19" s="36">
        <f t="shared" ref="J19" si="6">I19/$A$33</f>
        <v>14.285714285714285</v>
      </c>
      <c r="L19" s="38" t="s">
        <v>55</v>
      </c>
      <c r="M19" s="41" t="s">
        <v>56</v>
      </c>
    </row>
    <row r="20" spans="1:14">
      <c r="A20" s="38" t="s">
        <v>57</v>
      </c>
      <c r="B20" s="10">
        <v>18</v>
      </c>
      <c r="C20" s="38">
        <v>150</v>
      </c>
      <c r="D20" s="38">
        <v>0</v>
      </c>
      <c r="E20" s="38">
        <v>0</v>
      </c>
      <c r="F20" s="38">
        <v>2</v>
      </c>
      <c r="G20" s="38">
        <v>0</v>
      </c>
      <c r="H20" s="10">
        <f t="shared" ref="H20:H22" si="7">24-F20-G20</f>
        <v>22</v>
      </c>
      <c r="I20" s="37">
        <f t="shared" ref="I20:I22" si="8">(F20*C20+G20*D20+H20*E20)/1000</f>
        <v>0.3</v>
      </c>
      <c r="J20" s="36">
        <f t="shared" ref="J20:J22" si="9">I20/$A$33</f>
        <v>14.285714285714285</v>
      </c>
      <c r="L20" s="38" t="s">
        <v>58</v>
      </c>
      <c r="M20" s="41" t="s">
        <v>59</v>
      </c>
      <c r="N20" t="s">
        <v>60</v>
      </c>
    </row>
    <row r="21" spans="1:14">
      <c r="A21" s="38" t="s">
        <v>61</v>
      </c>
      <c r="B21" s="10">
        <v>19</v>
      </c>
      <c r="C21" s="38">
        <f>1250/100</f>
        <v>12.5</v>
      </c>
      <c r="D21" s="38">
        <v>0</v>
      </c>
      <c r="E21" s="38">
        <v>0</v>
      </c>
      <c r="F21" s="38">
        <v>10</v>
      </c>
      <c r="G21" s="38">
        <v>0</v>
      </c>
      <c r="H21" s="10">
        <f t="shared" si="7"/>
        <v>14</v>
      </c>
      <c r="I21" s="37">
        <f t="shared" si="8"/>
        <v>0.125</v>
      </c>
      <c r="J21" s="36">
        <f t="shared" si="9"/>
        <v>5.9523809523809517</v>
      </c>
      <c r="L21" s="38" t="s">
        <v>62</v>
      </c>
      <c r="M21" s="41" t="s">
        <v>63</v>
      </c>
      <c r="N21" s="45" t="s">
        <v>64</v>
      </c>
    </row>
    <row r="22" spans="1:14">
      <c r="A22" s="38" t="s">
        <v>65</v>
      </c>
      <c r="B22" s="10">
        <v>20</v>
      </c>
      <c r="C22" s="38">
        <f>15700/100</f>
        <v>157</v>
      </c>
      <c r="D22" s="38">
        <v>0</v>
      </c>
      <c r="E22" s="38">
        <v>0</v>
      </c>
      <c r="F22" s="38">
        <v>20</v>
      </c>
      <c r="G22" s="38">
        <v>0</v>
      </c>
      <c r="H22" s="10">
        <f t="shared" si="7"/>
        <v>4</v>
      </c>
      <c r="I22" s="37">
        <f t="shared" si="8"/>
        <v>3.14</v>
      </c>
      <c r="J22" s="36">
        <f t="shared" si="9"/>
        <v>149.52380952380952</v>
      </c>
      <c r="L22" s="38" t="s">
        <v>66</v>
      </c>
      <c r="M22" s="41" t="s">
        <v>67</v>
      </c>
    </row>
    <row r="23" spans="1:14">
      <c r="A23" s="38" t="s">
        <v>68</v>
      </c>
      <c r="B23" s="10">
        <v>21</v>
      </c>
      <c r="C23" s="38">
        <v>2000</v>
      </c>
      <c r="D23" s="38">
        <v>0</v>
      </c>
      <c r="E23" s="38">
        <v>0</v>
      </c>
      <c r="F23" s="38">
        <f>5/60</f>
        <v>8.3333333333333329E-2</v>
      </c>
      <c r="G23" s="38">
        <v>0</v>
      </c>
      <c r="H23" s="10">
        <f t="shared" ref="H23:H30" si="10">24-F23-G23</f>
        <v>23.916666666666668</v>
      </c>
      <c r="I23" s="37">
        <f t="shared" ref="I23:I30" si="11">(F23*C23+G23*D23+H23*E23)/1000</f>
        <v>0.16666666666666666</v>
      </c>
      <c r="J23" s="36">
        <f t="shared" ref="J23:J30" si="12">I23/$A$33</f>
        <v>7.9365079365079358</v>
      </c>
      <c r="L23" s="38"/>
      <c r="M23" s="41"/>
    </row>
    <row r="24" spans="1:14">
      <c r="A24" s="38" t="s">
        <v>69</v>
      </c>
      <c r="B24" s="10">
        <v>22</v>
      </c>
      <c r="C24" s="38">
        <v>40</v>
      </c>
      <c r="D24" s="38">
        <v>0</v>
      </c>
      <c r="E24" s="38">
        <v>0</v>
      </c>
      <c r="F24" s="38">
        <v>3</v>
      </c>
      <c r="G24" s="38">
        <v>0</v>
      </c>
      <c r="H24" s="10">
        <f t="shared" si="10"/>
        <v>21</v>
      </c>
      <c r="I24" s="37">
        <f t="shared" si="11"/>
        <v>0.12</v>
      </c>
      <c r="J24" s="36">
        <f t="shared" si="12"/>
        <v>5.7142857142857135</v>
      </c>
      <c r="L24" s="39" t="s">
        <v>70</v>
      </c>
      <c r="M24" s="41"/>
    </row>
    <row r="25" spans="1:14">
      <c r="A25" s="38" t="s">
        <v>71</v>
      </c>
      <c r="B25" s="10">
        <v>23</v>
      </c>
      <c r="C25" s="38">
        <v>2200</v>
      </c>
      <c r="D25" s="38">
        <v>0</v>
      </c>
      <c r="E25" s="38">
        <v>0</v>
      </c>
      <c r="F25" s="38">
        <v>1</v>
      </c>
      <c r="G25" s="38">
        <v>0</v>
      </c>
      <c r="H25" s="10">
        <f t="shared" si="10"/>
        <v>23</v>
      </c>
      <c r="I25" s="37">
        <f t="shared" si="11"/>
        <v>2.2000000000000002</v>
      </c>
      <c r="J25" s="36">
        <f t="shared" si="12"/>
        <v>104.76190476190476</v>
      </c>
      <c r="L25" s="38" t="s">
        <v>72</v>
      </c>
      <c r="M25" s="41"/>
    </row>
    <row r="26" spans="1:14">
      <c r="A26" s="38" t="s">
        <v>73</v>
      </c>
      <c r="B26" s="10">
        <v>24</v>
      </c>
      <c r="C26" s="38">
        <v>160</v>
      </c>
      <c r="D26" s="38">
        <v>0</v>
      </c>
      <c r="E26" s="38">
        <v>0</v>
      </c>
      <c r="F26" s="38">
        <v>24</v>
      </c>
      <c r="G26" s="38">
        <v>0</v>
      </c>
      <c r="H26" s="10">
        <f t="shared" ref="H26:H29" si="13">24-F26-G26</f>
        <v>0</v>
      </c>
      <c r="I26" s="37">
        <f t="shared" ref="I26:I29" si="14">(F26*C26+G26*D26+H26*E26)/1000</f>
        <v>3.84</v>
      </c>
      <c r="J26" s="36">
        <f t="shared" ref="J26:J29" si="15">I26/$A$33</f>
        <v>182.85714285714283</v>
      </c>
      <c r="L26" s="38" t="s">
        <v>72</v>
      </c>
      <c r="M26" s="41"/>
    </row>
    <row r="27" spans="1:14">
      <c r="A27" s="38" t="s">
        <v>74</v>
      </c>
      <c r="B27" s="10">
        <v>25</v>
      </c>
      <c r="C27" s="38">
        <v>2000</v>
      </c>
      <c r="D27" s="38">
        <v>0</v>
      </c>
      <c r="E27" s="38">
        <v>0</v>
      </c>
      <c r="F27" s="38">
        <v>0.5</v>
      </c>
      <c r="G27" s="38">
        <v>0</v>
      </c>
      <c r="H27" s="10">
        <f t="shared" si="13"/>
        <v>23.5</v>
      </c>
      <c r="I27" s="37">
        <f t="shared" si="14"/>
        <v>1</v>
      </c>
      <c r="J27" s="36">
        <f t="shared" si="15"/>
        <v>47.619047619047613</v>
      </c>
      <c r="L27" s="38" t="s">
        <v>72</v>
      </c>
      <c r="M27" s="41"/>
    </row>
    <row r="28" spans="1:14">
      <c r="A28" s="38" t="s">
        <v>75</v>
      </c>
      <c r="B28" s="10">
        <v>26</v>
      </c>
      <c r="C28" s="38">
        <v>1500</v>
      </c>
      <c r="D28" s="38">
        <v>0</v>
      </c>
      <c r="E28" s="38">
        <v>0</v>
      </c>
      <c r="F28" s="38">
        <v>0.5</v>
      </c>
      <c r="G28" s="38">
        <v>0</v>
      </c>
      <c r="H28" s="10">
        <f t="shared" si="13"/>
        <v>23.5</v>
      </c>
      <c r="I28" s="37">
        <f t="shared" si="14"/>
        <v>0.75</v>
      </c>
      <c r="J28" s="36">
        <f t="shared" si="15"/>
        <v>35.714285714285715</v>
      </c>
      <c r="L28" s="38" t="s">
        <v>72</v>
      </c>
      <c r="M28" s="41"/>
    </row>
    <row r="29" spans="1:14">
      <c r="A29" s="38" t="s">
        <v>76</v>
      </c>
      <c r="B29" s="10">
        <v>27</v>
      </c>
      <c r="C29" s="38">
        <v>2500</v>
      </c>
      <c r="D29" s="38">
        <v>0</v>
      </c>
      <c r="E29" s="38">
        <v>0</v>
      </c>
      <c r="F29" s="38">
        <v>1</v>
      </c>
      <c r="G29" s="38">
        <v>0</v>
      </c>
      <c r="H29" s="10">
        <f t="shared" si="13"/>
        <v>23</v>
      </c>
      <c r="I29" s="37">
        <f t="shared" si="14"/>
        <v>2.5</v>
      </c>
      <c r="J29" s="36">
        <f t="shared" si="15"/>
        <v>119.04761904761904</v>
      </c>
      <c r="L29" s="38" t="s">
        <v>72</v>
      </c>
      <c r="M29" s="41"/>
    </row>
    <row r="30" spans="1:14">
      <c r="A30" s="38" t="s">
        <v>77</v>
      </c>
      <c r="B30" s="10">
        <v>28</v>
      </c>
      <c r="C30" s="38">
        <v>1200</v>
      </c>
      <c r="D30" s="38">
        <v>0</v>
      </c>
      <c r="E30" s="38">
        <v>0</v>
      </c>
      <c r="F30" s="38">
        <v>1</v>
      </c>
      <c r="G30" s="38">
        <v>0</v>
      </c>
      <c r="H30" s="10">
        <f t="shared" si="10"/>
        <v>23</v>
      </c>
      <c r="I30" s="37">
        <f t="shared" si="11"/>
        <v>1.2</v>
      </c>
      <c r="J30" s="36">
        <f t="shared" si="12"/>
        <v>57.142857142857139</v>
      </c>
      <c r="L30" s="38"/>
      <c r="M30" s="41"/>
    </row>
    <row r="32" spans="1:14">
      <c r="A32" s="9" t="s">
        <v>78</v>
      </c>
    </row>
    <row r="33" spans="1:1">
      <c r="A33" s="10">
        <v>2.1000000000000001E-2</v>
      </c>
    </row>
    <row r="35" spans="1:1">
      <c r="A35" s="1" t="s">
        <v>79</v>
      </c>
    </row>
    <row r="36" spans="1:1">
      <c r="A36" s="10" t="s">
        <v>80</v>
      </c>
    </row>
    <row r="37" spans="1:1">
      <c r="A37" s="4" t="s">
        <v>81</v>
      </c>
    </row>
  </sheetData>
  <mergeCells count="2">
    <mergeCell ref="F1:H1"/>
    <mergeCell ref="C1:E1"/>
  </mergeCells>
  <hyperlinks>
    <hyperlink ref="M3" r:id="rId1" xr:uid="{00000000-0004-0000-0100-000000000000}"/>
    <hyperlink ref="M4" r:id="rId2" xr:uid="{00000000-0004-0000-0100-000001000000}"/>
    <hyperlink ref="M5" r:id="rId3" xr:uid="{00000000-0004-0000-0100-000002000000}"/>
    <hyperlink ref="M15" r:id="rId4" xr:uid="{00000000-0004-0000-0100-000003000000}"/>
    <hyperlink ref="M19" r:id="rId5" xr:uid="{00000000-0004-0000-0100-000004000000}"/>
    <hyperlink ref="M20" r:id="rId6" xr:uid="{00000000-0004-0000-0100-000005000000}"/>
    <hyperlink ref="M21" r:id="rId7" xr:uid="{00000000-0004-0000-0100-000006000000}"/>
    <hyperlink ref="N21" r:id="rId8" xr:uid="{00000000-0004-0000-0100-000007000000}"/>
    <hyperlink ref="M22" r:id="rId9" xr:uid="{00000000-0004-0000-0100-000008000000}"/>
    <hyperlink ref="L24" r:id="rId10" xr:uid="{00000000-0004-0000-0100-000009000000}"/>
  </hyperlinks>
  <pageMargins left="0.7" right="0.7" top="0.75" bottom="0.75" header="0.3" footer="0.3"/>
  <pageSetup paperSize="9" scale="75" orientation="landscape"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44"/>
  <sheetViews>
    <sheetView tabSelected="1" view="pageBreakPreview" zoomScale="60" zoomScaleNormal="100" workbookViewId="0">
      <selection activeCell="P5" sqref="P5"/>
    </sheetView>
  </sheetViews>
  <sheetFormatPr defaultColWidth="11.42578125" defaultRowHeight="20.25"/>
  <cols>
    <col min="1" max="1" width="0.42578125" customWidth="1"/>
    <col min="2" max="5" width="24.5703125" style="5" customWidth="1"/>
    <col min="6" max="13" width="12.28515625" style="5" customWidth="1"/>
    <col min="14" max="15" width="0.42578125" style="5" customWidth="1"/>
  </cols>
  <sheetData>
    <row r="1" spans="2:15" ht="21">
      <c r="B1" s="22" t="str">
        <f>Données!$A3</f>
        <v>Grille pain</v>
      </c>
      <c r="C1" s="22" t="str">
        <f>Données!$A4</f>
        <v>Vidéoprojecteur</v>
      </c>
      <c r="D1" s="22" t="str">
        <f>Données!$A5</f>
        <v>Ordinateur portable</v>
      </c>
      <c r="E1" s="22" t="str">
        <f>Données!$A6</f>
        <v>Ordinateur fixe</v>
      </c>
      <c r="F1" s="49" t="str">
        <f>E1</f>
        <v>Ordinateur fixe</v>
      </c>
      <c r="G1" s="50"/>
      <c r="H1" s="49" t="str">
        <f>D1</f>
        <v>Ordinateur portable</v>
      </c>
      <c r="I1" s="50"/>
      <c r="J1" s="49" t="str">
        <f>C1</f>
        <v>Vidéoprojecteur</v>
      </c>
      <c r="K1" s="50"/>
      <c r="L1" s="49" t="str">
        <f>B1</f>
        <v>Grille pain</v>
      </c>
      <c r="M1" s="50"/>
      <c r="N1" s="6"/>
      <c r="O1" s="6"/>
    </row>
    <row r="2" spans="2:15" ht="96.6" customHeight="1" thickBot="1">
      <c r="B2" s="23"/>
      <c r="C2" s="23"/>
      <c r="D2" s="23"/>
      <c r="E2" s="23"/>
      <c r="F2" s="24"/>
      <c r="G2" s="25"/>
      <c r="H2" s="24"/>
      <c r="I2" s="25"/>
      <c r="J2" s="24"/>
      <c r="K2" s="25"/>
      <c r="L2" s="24"/>
      <c r="M2" s="25"/>
    </row>
    <row r="3" spans="2:15" ht="21" customHeight="1">
      <c r="B3" s="23"/>
      <c r="C3" s="23"/>
      <c r="D3" s="23"/>
      <c r="E3" s="23"/>
      <c r="F3" s="53" t="s">
        <v>12</v>
      </c>
      <c r="G3" s="54"/>
      <c r="H3" s="53" t="s">
        <v>12</v>
      </c>
      <c r="I3" s="54"/>
      <c r="J3" s="53" t="s">
        <v>12</v>
      </c>
      <c r="K3" s="54"/>
      <c r="L3" s="53" t="s">
        <v>12</v>
      </c>
      <c r="M3" s="54"/>
      <c r="N3" s="7"/>
      <c r="O3" s="7"/>
    </row>
    <row r="4" spans="2:15" ht="42" customHeight="1" thickBot="1">
      <c r="B4" s="47" t="s">
        <v>82</v>
      </c>
      <c r="C4" s="40" t="s">
        <v>83</v>
      </c>
      <c r="D4" s="40" t="s">
        <v>84</v>
      </c>
      <c r="E4" s="40" t="s">
        <v>84</v>
      </c>
      <c r="F4" s="26" t="str">
        <f>CONCATENATE(ROUND(INDEX(Données!$A$3:$J$18,VLOOKUP(F1,Données!$A$3:$B$18,2,FALSE),9),1)," kWh")</f>
        <v>1 kWh</v>
      </c>
      <c r="G4" s="27" t="str">
        <f>CONCATENATE(ROUND(INDEX(Données!$A$3:$J$18,VLOOKUP(F1,Données!$A$3:$B$18,2,FALSE),10),0)," Robert")</f>
        <v>48 Robert</v>
      </c>
      <c r="H4" s="26" t="str">
        <f>CONCATENATE(ROUND(INDEX(Données!$A$3:$J$18,VLOOKUP(H1,Données!$A$3:$B$18,2,FALSE),9),1)," kWh")</f>
        <v>0,3 kWh</v>
      </c>
      <c r="I4" s="27" t="str">
        <f>CONCATENATE(ROUND(INDEX(Données!$A$3:$J$18,VLOOKUP(H1,Données!$A$3:$B$18,2,FALSE),10),0)," Robert")</f>
        <v>14 Robert</v>
      </c>
      <c r="J4" s="26" t="str">
        <f>CONCATENATE(ROUND(INDEX(Données!$A$3:$J$18,VLOOKUP(J1,Données!$A$3:$B$18,2,FALSE),9),1)," kWh")</f>
        <v>2,4 kWh</v>
      </c>
      <c r="K4" s="27" t="str">
        <f>CONCATENATE(ROUND(INDEX(Données!$A$3:$J$18,VLOOKUP(J1,Données!$A$3:$B$18,2,FALSE),10),0)," Robert")</f>
        <v>114 Robert</v>
      </c>
      <c r="L4" s="26" t="str">
        <f>CONCATENATE(ROUND(INDEX(Données!$A$3:$J$18,VLOOKUP(L1,Données!$A$3:$B$18,2,FALSE),9),3)," kWh")</f>
        <v>0,021 kWh</v>
      </c>
      <c r="M4" s="27" t="str">
        <f>CONCATENATE(ROUND(INDEX(Données!$A$3:$J$18,VLOOKUP(L1,Données!$A$3:$B$18,2,FALSE),10),0)," Robert")</f>
        <v>1 Robert</v>
      </c>
      <c r="N4" s="8"/>
      <c r="O4" s="8"/>
    </row>
    <row r="5" spans="2:15" ht="21">
      <c r="B5" s="22" t="str">
        <f>Données!$A7</f>
        <v>Smartphone</v>
      </c>
      <c r="C5" s="22" t="str">
        <f>Données!$A8</f>
        <v>Eclairage tableau</v>
      </c>
      <c r="D5" s="33" t="str">
        <f>Données!$A9</f>
        <v>Eclairage classe néon</v>
      </c>
      <c r="E5" s="22" t="str">
        <f>Données!$A10</f>
        <v>Eclairage classe LED</v>
      </c>
      <c r="F5" s="49" t="str">
        <f>E5</f>
        <v>Eclairage classe LED</v>
      </c>
      <c r="G5" s="50"/>
      <c r="H5" s="49" t="str">
        <f>D5</f>
        <v>Eclairage classe néon</v>
      </c>
      <c r="I5" s="50"/>
      <c r="J5" s="49" t="str">
        <f>C5</f>
        <v>Eclairage tableau</v>
      </c>
      <c r="K5" s="50"/>
      <c r="L5" s="49" t="str">
        <f>B5</f>
        <v>Smartphone</v>
      </c>
      <c r="M5" s="50"/>
      <c r="N5" s="6"/>
      <c r="O5" s="6"/>
    </row>
    <row r="6" spans="2:15" ht="96.6" customHeight="1" thickBot="1">
      <c r="B6" s="23"/>
      <c r="C6" s="23"/>
      <c r="D6" s="23"/>
      <c r="E6" s="23"/>
      <c r="F6" s="24"/>
      <c r="G6" s="25"/>
      <c r="H6" s="24"/>
      <c r="I6" s="25"/>
      <c r="J6" s="24"/>
      <c r="K6" s="25"/>
      <c r="L6" s="24"/>
      <c r="M6" s="25"/>
    </row>
    <row r="7" spans="2:15" ht="21" customHeight="1">
      <c r="B7" s="23"/>
      <c r="C7" s="23"/>
      <c r="D7" s="23"/>
      <c r="E7" s="23"/>
      <c r="F7" s="53" t="s">
        <v>12</v>
      </c>
      <c r="G7" s="54"/>
      <c r="H7" s="53" t="s">
        <v>12</v>
      </c>
      <c r="I7" s="54"/>
      <c r="J7" s="53" t="s">
        <v>12</v>
      </c>
      <c r="K7" s="54"/>
      <c r="L7" s="53" t="s">
        <v>12</v>
      </c>
      <c r="M7" s="54"/>
      <c r="N7" s="7"/>
      <c r="O7" s="7"/>
    </row>
    <row r="8" spans="2:15" ht="42" customHeight="1" thickBot="1">
      <c r="B8" s="40" t="s">
        <v>85</v>
      </c>
      <c r="C8" s="40" t="s">
        <v>83</v>
      </c>
      <c r="D8" s="40" t="s">
        <v>83</v>
      </c>
      <c r="E8" s="40" t="s">
        <v>83</v>
      </c>
      <c r="F8" s="26" t="str">
        <f>CONCATENATE(ROUND(INDEX(Données!$A$3:$J$18,VLOOKUP(F5,Données!$A$3:$B$18,2,FALSE),9),1)," kWh")</f>
        <v>2,3 kWh</v>
      </c>
      <c r="G8" s="27" t="str">
        <f>CONCATENATE(ROUND(INDEX(Données!$A$3:$J$18,VLOOKUP(F5,Données!$A$3:$B$18,2,FALSE),10),0)," Robert")</f>
        <v>110 Robert</v>
      </c>
      <c r="H8" s="26" t="str">
        <f>CONCATENATE(ROUND(INDEX(Données!$A$3:$J$18,VLOOKUP(H5,Données!$A$3:$B$18,2,FALSE),9),1)," kWh")</f>
        <v>5,1 kWh</v>
      </c>
      <c r="I8" s="27" t="str">
        <f>CONCATENATE(ROUND(INDEX(Données!$A$3:$J$18,VLOOKUP(H5,Données!$A$3:$B$18,2,FALSE),10),0)," Robert")</f>
        <v>244 Robert</v>
      </c>
      <c r="J8" s="26" t="str">
        <f>CONCATENATE(ROUND(INDEX(Données!$A$3:$J$18,VLOOKUP(J5,Données!$A$3:$B$18,2,FALSE),9),1)," kWh")</f>
        <v>0,8 kWh</v>
      </c>
      <c r="K8" s="27" t="str">
        <f>CONCATENATE(ROUND(INDEX(Données!$A$3:$J$18,VLOOKUP(J5,Données!$A$3:$B$18,2,FALSE),10),0)," Robert")</f>
        <v>38 Robert</v>
      </c>
      <c r="L8" s="26" t="str">
        <f>CONCATENATE(ROUND(INDEX(Données!$A$3:$J$18,VLOOKUP(L5,Données!$A$3:$B$18,2,FALSE),9),2)," kWh")</f>
        <v>0,01 kWh</v>
      </c>
      <c r="M8" s="27" t="str">
        <f>CONCATENATE(ROUND(INDEX(Données!$A$3:$J$18,VLOOKUP(L5,Données!$A$3:$B$18,2,FALSE),10),1)," Robert")</f>
        <v>0,5 Robert</v>
      </c>
      <c r="N8" s="8"/>
      <c r="O8" s="8"/>
    </row>
    <row r="9" spans="2:15" ht="21">
      <c r="B9" s="34" t="str">
        <f>Données!$A11</f>
        <v>Climatiseur petite taille</v>
      </c>
      <c r="C9" s="33" t="str">
        <f>Données!$A12</f>
        <v>Chauffage d'appoint</v>
      </c>
      <c r="D9" s="22" t="str">
        <f>Données!$A13</f>
        <v>Télévision</v>
      </c>
      <c r="E9" s="22" t="str">
        <f>Données!$A14</f>
        <v>Photocopieuse</v>
      </c>
      <c r="F9" s="49" t="str">
        <f>E9</f>
        <v>Photocopieuse</v>
      </c>
      <c r="G9" s="50"/>
      <c r="H9" s="49" t="str">
        <f>D9</f>
        <v>Télévision</v>
      </c>
      <c r="I9" s="50"/>
      <c r="J9" s="49" t="str">
        <f>C9</f>
        <v>Chauffage d'appoint</v>
      </c>
      <c r="K9" s="50"/>
      <c r="L9" s="55" t="str">
        <f>B9</f>
        <v>Climatiseur petite taille</v>
      </c>
      <c r="M9" s="56"/>
      <c r="N9" s="6"/>
      <c r="O9" s="6"/>
    </row>
    <row r="10" spans="2:15" ht="96.6" customHeight="1" thickBot="1">
      <c r="B10" s="23"/>
      <c r="C10" s="23"/>
      <c r="D10" s="23"/>
      <c r="E10" s="23"/>
      <c r="F10" s="24"/>
      <c r="G10" s="25"/>
      <c r="H10" s="24"/>
      <c r="I10" s="25"/>
      <c r="J10" s="24"/>
      <c r="K10" s="25"/>
      <c r="L10" s="24"/>
      <c r="M10" s="25"/>
    </row>
    <row r="11" spans="2:15" ht="21" customHeight="1">
      <c r="B11" s="23"/>
      <c r="C11" s="23"/>
      <c r="D11" s="23"/>
      <c r="E11" s="23"/>
      <c r="F11" s="53" t="s">
        <v>12</v>
      </c>
      <c r="G11" s="54"/>
      <c r="H11" s="53" t="s">
        <v>12</v>
      </c>
      <c r="I11" s="54"/>
      <c r="J11" s="53" t="s">
        <v>12</v>
      </c>
      <c r="K11" s="54"/>
      <c r="L11" s="53" t="s">
        <v>12</v>
      </c>
      <c r="M11" s="54"/>
      <c r="N11" s="7"/>
      <c r="O11" s="7"/>
    </row>
    <row r="12" spans="2:15" ht="42" customHeight="1" thickBot="1">
      <c r="B12" s="40" t="s">
        <v>83</v>
      </c>
      <c r="C12" s="40" t="s">
        <v>83</v>
      </c>
      <c r="D12" s="40" t="s">
        <v>86</v>
      </c>
      <c r="E12" s="40" t="s">
        <v>87</v>
      </c>
      <c r="F12" s="26" t="str">
        <f>CONCATENATE(ROUND(INDEX(Données!$A$3:$J$18,VLOOKUP(F9,Données!$A$3:$B$18,2,FALSE),9),1)," kWh")</f>
        <v>3,1 kWh</v>
      </c>
      <c r="G12" s="27" t="str">
        <f>CONCATENATE(ROUND(INDEX(Données!$A$3:$J$18,VLOOKUP(F9,Données!$A$3:$B$18,2,FALSE),10),0)," Robert")</f>
        <v>146 Robert</v>
      </c>
      <c r="H12" s="26" t="str">
        <f>CONCATENATE(ROUND(INDEX(Données!$A$3:$J$18,VLOOKUP(H9,Données!$A$3:$B$18,2,FALSE),9),1)," kWh")</f>
        <v>0,4 kWh</v>
      </c>
      <c r="I12" s="27" t="str">
        <f>CONCATENATE(ROUND(INDEX(Données!$A$3:$J$18,VLOOKUP(H9,Données!$A$3:$B$18,2,FALSE),10),0)," Robert")</f>
        <v>17 Robert</v>
      </c>
      <c r="J12" s="26" t="str">
        <f>CONCATENATE(ROUND(INDEX(Données!$A$3:$J$18,VLOOKUP(J9,Données!$A$3:$B$18,2,FALSE),9),1)," kWh")</f>
        <v>12 kWh</v>
      </c>
      <c r="K12" s="27" t="str">
        <f>CONCATENATE(ROUND(INDEX(Données!$A$3:$J$18,VLOOKUP(J9,Données!$A$3:$B$18,2,FALSE),10),0)," Robert")</f>
        <v>571 Robert</v>
      </c>
      <c r="L12" s="26" t="str">
        <f>CONCATENATE(ROUND(INDEX(Données!$A$3:$J$18,VLOOKUP(L9,Données!$A$3:$B$18,2,FALSE),9),1)," kWh")</f>
        <v>12 kWh</v>
      </c>
      <c r="M12" s="27" t="str">
        <f>CONCATENATE(ROUND(INDEX(Données!$A$3:$J$18,VLOOKUP(L9,Données!$A$3:$B$18,2,FALSE),10),0)," Robert")</f>
        <v>571 Robert</v>
      </c>
      <c r="N12" s="8"/>
      <c r="O12" s="8"/>
    </row>
    <row r="13" spans="2:15" ht="21">
      <c r="B13" s="22" t="str">
        <f>Données!$A15</f>
        <v>Douche (de 5 min)</v>
      </c>
      <c r="C13" s="22" t="str">
        <f>Données!$A16</f>
        <v>Bouilloire</v>
      </c>
      <c r="D13" s="22" t="str">
        <f>Données!$A17</f>
        <v>Cafetière</v>
      </c>
      <c r="E13" s="22" t="str">
        <f>Données!$A18</f>
        <v>Réfrigérateur</v>
      </c>
      <c r="F13" s="49" t="str">
        <f>E13</f>
        <v>Réfrigérateur</v>
      </c>
      <c r="G13" s="50"/>
      <c r="H13" s="49" t="str">
        <f>D13</f>
        <v>Cafetière</v>
      </c>
      <c r="I13" s="50"/>
      <c r="J13" s="49" t="str">
        <f>C13</f>
        <v>Bouilloire</v>
      </c>
      <c r="K13" s="50"/>
      <c r="L13" s="49" t="str">
        <f>B13</f>
        <v>Douche (de 5 min)</v>
      </c>
      <c r="M13" s="50"/>
      <c r="N13" s="6"/>
      <c r="O13" s="6"/>
    </row>
    <row r="14" spans="2:15" ht="96.6" customHeight="1" thickBot="1">
      <c r="B14" s="23"/>
      <c r="C14" s="23"/>
      <c r="D14" s="23"/>
      <c r="E14" s="23"/>
      <c r="F14" s="24"/>
      <c r="G14" s="25"/>
      <c r="H14" s="24"/>
      <c r="I14" s="25"/>
      <c r="J14" s="24"/>
      <c r="K14" s="25"/>
      <c r="L14" s="24"/>
      <c r="M14" s="25"/>
    </row>
    <row r="15" spans="2:15" ht="21" customHeight="1">
      <c r="B15" s="23"/>
      <c r="C15" s="23"/>
      <c r="D15" s="23"/>
      <c r="E15" s="23"/>
      <c r="F15" s="53" t="s">
        <v>12</v>
      </c>
      <c r="G15" s="54"/>
      <c r="H15" s="53" t="s">
        <v>12</v>
      </c>
      <c r="I15" s="54"/>
      <c r="J15" s="53" t="s">
        <v>12</v>
      </c>
      <c r="K15" s="54"/>
      <c r="L15" s="53" t="s">
        <v>12</v>
      </c>
      <c r="M15" s="54"/>
      <c r="N15" s="7"/>
      <c r="O15" s="7"/>
    </row>
    <row r="16" spans="2:15" ht="42" customHeight="1" thickBot="1">
      <c r="B16" s="40" t="s">
        <v>88</v>
      </c>
      <c r="C16" s="40" t="s">
        <v>89</v>
      </c>
      <c r="D16" s="40" t="s">
        <v>89</v>
      </c>
      <c r="E16" s="40" t="s">
        <v>90</v>
      </c>
      <c r="F16" s="26" t="str">
        <f>CONCATENATE(ROUND(INDEX(Données!$A$3:$J$18,VLOOKUP(F13,Données!$A$3:$B$18,2,FALSE),9),1)," kWh")</f>
        <v>1 kWh</v>
      </c>
      <c r="G16" s="27" t="str">
        <f>CONCATENATE(ROUND(INDEX(Données!$A$3:$J$18,VLOOKUP(F13,Données!$A$3:$B$18,2,FALSE),10),0)," Robert")</f>
        <v>48 Robert</v>
      </c>
      <c r="H16" s="26" t="str">
        <f>CONCATENATE(ROUND(INDEX(Données!$A$3:$J$18,VLOOKUP(H13,Données!$A$3:$B$18,2,FALSE),9),1)," kWh")</f>
        <v>0,1 kWh</v>
      </c>
      <c r="I16" s="27" t="str">
        <f>CONCATENATE(ROUND(INDEX(Données!$A$3:$J$18,VLOOKUP(H13,Données!$A$3:$B$18,2,FALSE),10),0)," Robert")</f>
        <v>6 Robert</v>
      </c>
      <c r="J16" s="26" t="str">
        <f>CONCATENATE(ROUND(INDEX(Données!$A$3:$J$18,VLOOKUP(J13,Données!$A$3:$B$18,2,FALSE),9),1)," kWh")</f>
        <v>0,3 kWh</v>
      </c>
      <c r="K16" s="27" t="str">
        <f>CONCATENATE(ROUND(INDEX(Données!$A$3:$J$18,VLOOKUP(J13,Données!$A$3:$B$18,2,FALSE),10),0)," Robert")</f>
        <v>16 Robert</v>
      </c>
      <c r="L16" s="26" t="str">
        <f>CONCATENATE(ROUND(INDEX(Données!$A$3:$J$18,VLOOKUP(L13,Données!$A$3:$B$18,2,FALSE),9),1)," kWh")</f>
        <v>2,5 kWh</v>
      </c>
      <c r="M16" s="27" t="str">
        <f>CONCATENATE(ROUND(INDEX(Données!$A$3:$J$18,VLOOKUP(L13,Données!$A$3:$B$18,2,FALSE),10),0)," Robert")</f>
        <v>120 Robert</v>
      </c>
      <c r="N16" s="8"/>
      <c r="O16" s="8"/>
    </row>
    <row r="17" spans="2:13" s="42" customFormat="1" ht="21">
      <c r="B17" s="22" t="str">
        <f>Données!A19</f>
        <v>Console de jeux</v>
      </c>
      <c r="C17" s="43" t="str">
        <f>Données!A20</f>
        <v>Ascenseur</v>
      </c>
      <c r="D17" s="46" t="str">
        <f>Données!A21</f>
        <v>Trottinette électrique</v>
      </c>
      <c r="E17" s="43" t="str">
        <f>Données!A22</f>
        <v>Voiture électrique</v>
      </c>
      <c r="F17" s="49" t="str">
        <f>E17</f>
        <v>Voiture électrique</v>
      </c>
      <c r="G17" s="50"/>
      <c r="H17" s="51" t="str">
        <f>D17</f>
        <v>Trottinette électrique</v>
      </c>
      <c r="I17" s="52"/>
      <c r="J17" s="49" t="str">
        <f>C17</f>
        <v>Ascenseur</v>
      </c>
      <c r="K17" s="50"/>
      <c r="L17" s="49" t="str">
        <f>B17</f>
        <v>Console de jeux</v>
      </c>
      <c r="M17" s="50"/>
    </row>
    <row r="18" spans="2:13" ht="96" customHeight="1" thickBot="1">
      <c r="C18" s="23"/>
      <c r="F18" s="24"/>
      <c r="G18" s="25"/>
      <c r="H18" s="24"/>
      <c r="I18" s="25"/>
      <c r="J18" s="24"/>
      <c r="K18" s="25"/>
      <c r="L18" s="24"/>
      <c r="M18" s="25"/>
    </row>
    <row r="19" spans="2:13" ht="21" customHeight="1">
      <c r="C19" s="23"/>
      <c r="F19" s="53" t="s">
        <v>12</v>
      </c>
      <c r="G19" s="54"/>
      <c r="H19" s="53" t="s">
        <v>12</v>
      </c>
      <c r="I19" s="54"/>
      <c r="J19" s="53" t="s">
        <v>12</v>
      </c>
      <c r="K19" s="54"/>
      <c r="L19" s="53" t="s">
        <v>12</v>
      </c>
      <c r="M19" s="54"/>
    </row>
    <row r="20" spans="2:13" ht="42" customHeight="1" thickBot="1">
      <c r="B20" s="40" t="s">
        <v>91</v>
      </c>
      <c r="C20" s="44" t="s">
        <v>92</v>
      </c>
      <c r="D20" s="40" t="s">
        <v>93</v>
      </c>
      <c r="E20" s="40" t="s">
        <v>94</v>
      </c>
      <c r="F20" s="26" t="str">
        <f>CONCATENATE(ROUND(INDEX(Données!$A$3:$J$22,VLOOKUP(F17,Données!$A$3:$B$22,2,FALSE),9),1)," kWh")</f>
        <v>3,1 kWh</v>
      </c>
      <c r="G20" s="27" t="str">
        <f>CONCATENATE(ROUND(INDEX(Données!$A$3:$J$22,VLOOKUP(F17,Données!$A$3:$B$22,2,FALSE),10),0)," Robert")</f>
        <v>150 Robert</v>
      </c>
      <c r="H20" s="26" t="str">
        <f>CONCATENATE(ROUND(INDEX(Données!$A$3:$J$22,VLOOKUP(H17,Données!$A$3:$B$22,2,FALSE),9),1)," kWh")</f>
        <v>0,1 kWh</v>
      </c>
      <c r="I20" s="27" t="str">
        <f>CONCATENATE(ROUND(INDEX(Données!$A$3:$J$22,VLOOKUP(H17,Données!$A$3:$B$22,2,FALSE),10),0)," Robert")</f>
        <v>6 Robert</v>
      </c>
      <c r="J20" s="26" t="str">
        <f>CONCATENATE(ROUND(INDEX(Données!$A$3:$J$22,VLOOKUP(J17,Données!$A$3:$B$22,2,FALSE),9),1)," kWh")</f>
        <v>0,3 kWh</v>
      </c>
      <c r="K20" s="27" t="str">
        <f>CONCATENATE(ROUND(INDEX(Données!$A$3:$J$22,VLOOKUP(J17,Données!$A$3:$B$22,2,FALSE),10),0)," Robert")</f>
        <v>14 Robert</v>
      </c>
      <c r="L20" s="26" t="str">
        <f>CONCATENATE(ROUND(INDEX(Données!$A$3:$J$22,VLOOKUP(L17,Données!$A$3:$B$22,2,FALSE),9),1)," kWh")</f>
        <v>0,3 kWh</v>
      </c>
      <c r="M20" s="27" t="str">
        <f>CONCATENATE(ROUND(INDEX(Données!$A$3:$J$22,VLOOKUP(L17,Données!$A$3:$B$22,2,FALSE),10),0)," Robert")</f>
        <v>14 Robert</v>
      </c>
    </row>
    <row r="21" spans="2:13" s="42" customFormat="1" ht="21">
      <c r="B21" s="22" t="str">
        <f>Données!A23</f>
        <v>Sèche-cheveux</v>
      </c>
      <c r="C21" s="43" t="str">
        <f>Données!A24</f>
        <v>Ventilateur</v>
      </c>
      <c r="D21" s="43" t="str">
        <f>Données!A25</f>
        <v>Lave linge</v>
      </c>
      <c r="E21" s="43" t="str">
        <f>Données!A26</f>
        <v>Congélateur A+++</v>
      </c>
      <c r="F21" s="49" t="str">
        <f>E21</f>
        <v>Congélateur A+++</v>
      </c>
      <c r="G21" s="50"/>
      <c r="H21" s="51" t="str">
        <f>D21</f>
        <v>Lave linge</v>
      </c>
      <c r="I21" s="52"/>
      <c r="J21" s="49" t="str">
        <f>C21</f>
        <v>Ventilateur</v>
      </c>
      <c r="K21" s="50"/>
      <c r="L21" s="49" t="str">
        <f>B21</f>
        <v>Sèche-cheveux</v>
      </c>
      <c r="M21" s="50"/>
    </row>
    <row r="22" spans="2:13" ht="96" customHeight="1" thickBot="1">
      <c r="C22"/>
      <c r="F22" s="24"/>
      <c r="G22" s="25"/>
      <c r="H22" s="24"/>
      <c r="I22" s="25"/>
      <c r="J22" s="24"/>
      <c r="K22" s="25"/>
      <c r="L22" s="24"/>
      <c r="M22" s="25"/>
    </row>
    <row r="23" spans="2:13" ht="21" customHeight="1">
      <c r="C23" s="23"/>
      <c r="F23" s="53" t="s">
        <v>12</v>
      </c>
      <c r="G23" s="54"/>
      <c r="H23" s="53" t="s">
        <v>12</v>
      </c>
      <c r="I23" s="54"/>
      <c r="J23" s="53" t="s">
        <v>12</v>
      </c>
      <c r="K23" s="54"/>
      <c r="L23" s="53" t="s">
        <v>12</v>
      </c>
      <c r="M23" s="54"/>
    </row>
    <row r="24" spans="2:13" ht="42" customHeight="1" thickBot="1">
      <c r="B24" s="40" t="s">
        <v>88</v>
      </c>
      <c r="C24" s="40" t="s">
        <v>95</v>
      </c>
      <c r="D24" s="40" t="s">
        <v>96</v>
      </c>
      <c r="E24" s="40" t="s">
        <v>90</v>
      </c>
      <c r="F24" s="26" t="str">
        <f>CONCATENATE(ROUND(INDEX(Données!$A$3:$J$30,VLOOKUP(F21,Données!$A$3:$B$30,2,FALSE),9),1)," kWh")</f>
        <v>3,8 kWh</v>
      </c>
      <c r="G24" s="27" t="str">
        <f>CONCATENATE(ROUND(INDEX(Données!$A$3:$J$30,VLOOKUP(F21,Données!$A$3:$B$30,2,FALSE),10),0)," Robert")</f>
        <v>183 Robert</v>
      </c>
      <c r="H24" s="26" t="str">
        <f>CONCATENATE(ROUND(INDEX(Données!$A$3:$J$30,VLOOKUP(H21,Données!$A$3:$B$30,2,FALSE),9),1)," kWh")</f>
        <v>2,2 kWh</v>
      </c>
      <c r="I24" s="27" t="str">
        <f>CONCATENATE(ROUND(INDEX(Données!$A$3:$J$30,VLOOKUP(H21,Données!$A$3:$B$30,2,FALSE),10),0)," Robert")</f>
        <v>105 Robert</v>
      </c>
      <c r="J24" s="26" t="str">
        <f>CONCATENATE(ROUND(INDEX(Données!$A$3:$J$30,VLOOKUP(J21,Données!$A$3:$B$30,2,FALSE),9),1)," kWh")</f>
        <v>0,1 kWh</v>
      </c>
      <c r="K24" s="27" t="str">
        <f>CONCATENATE(ROUND(INDEX(Données!$A$3:$J$30,VLOOKUP(J21,Données!$A$3:$B$30,2,FALSE),10),0)," Robert")</f>
        <v>6 Robert</v>
      </c>
      <c r="L24" s="26" t="str">
        <f>CONCATENATE(ROUND(INDEX(Données!$A$3:$J$30,VLOOKUP(L21,Données!$A$3:$B$30,2,FALSE),9),1)," kWh")</f>
        <v>0,2 kWh</v>
      </c>
      <c r="M24" s="27" t="str">
        <f>CONCATENATE(ROUND(INDEX(Données!$A$3:$J$30,VLOOKUP(L21,Données!$A$3:$B$30,2,FALSE),10),0)," Robert")</f>
        <v>8 Robert</v>
      </c>
    </row>
    <row r="25" spans="2:13" s="42" customFormat="1" ht="21">
      <c r="B25" s="22" t="str">
        <f>Données!A27</f>
        <v>Four</v>
      </c>
      <c r="C25" s="43" t="str">
        <f>Données!A28</f>
        <v>Aspirateur</v>
      </c>
      <c r="D25" s="43" t="str">
        <f>Données!A29</f>
        <v>Sèche linge</v>
      </c>
      <c r="E25" s="43" t="str">
        <f>Données!A30</f>
        <v>Lave vaisselle</v>
      </c>
      <c r="F25" s="49" t="str">
        <f>E25</f>
        <v>Lave vaisselle</v>
      </c>
      <c r="G25" s="50"/>
      <c r="H25" s="51" t="str">
        <f>D25</f>
        <v>Sèche linge</v>
      </c>
      <c r="I25" s="52"/>
      <c r="J25" s="49" t="str">
        <f>C25</f>
        <v>Aspirateur</v>
      </c>
      <c r="K25" s="50"/>
      <c r="L25" s="49" t="str">
        <f>B25</f>
        <v>Four</v>
      </c>
      <c r="M25" s="50"/>
    </row>
    <row r="26" spans="2:13" ht="96" customHeight="1" thickBot="1">
      <c r="C26"/>
      <c r="F26" s="24"/>
      <c r="G26" s="25"/>
      <c r="H26" s="24"/>
      <c r="I26" s="25"/>
      <c r="J26" s="24"/>
      <c r="K26" s="25"/>
      <c r="L26" s="24"/>
      <c r="M26" s="25"/>
    </row>
    <row r="27" spans="2:13" ht="21" customHeight="1">
      <c r="C27" s="23"/>
      <c r="F27" s="53" t="s">
        <v>12</v>
      </c>
      <c r="G27" s="54"/>
      <c r="H27" s="53" t="s">
        <v>12</v>
      </c>
      <c r="I27" s="54"/>
      <c r="J27" s="53" t="s">
        <v>12</v>
      </c>
      <c r="K27" s="54"/>
      <c r="L27" s="53" t="s">
        <v>12</v>
      </c>
      <c r="M27" s="54"/>
    </row>
    <row r="28" spans="2:13" ht="42" customHeight="1" thickBot="1">
      <c r="B28" s="40" t="s">
        <v>97</v>
      </c>
      <c r="C28" s="40" t="s">
        <v>97</v>
      </c>
      <c r="D28" s="40" t="s">
        <v>96</v>
      </c>
      <c r="E28" s="40" t="s">
        <v>96</v>
      </c>
      <c r="F28" s="26" t="str">
        <f>CONCATENATE(ROUND(INDEX(Données!$A$3:$J$30,VLOOKUP(F25,Données!$A$3:$B$30,2,FALSE),9),1)," kWh")</f>
        <v>1,2 kWh</v>
      </c>
      <c r="G28" s="27" t="str">
        <f>CONCATENATE(ROUND(INDEX(Données!$A$3:$J$30,VLOOKUP(F25,Données!$A$3:$B$30,2,FALSE),10),0)," Robert")</f>
        <v>57 Robert</v>
      </c>
      <c r="H28" s="26" t="str">
        <f>CONCATENATE(ROUND(INDEX(Données!$A$3:$J$30,VLOOKUP(H25,Données!$A$3:$B$30,2,FALSE),9),1)," kWh")</f>
        <v>2,5 kWh</v>
      </c>
      <c r="I28" s="27" t="str">
        <f>CONCATENATE(ROUND(INDEX(Données!$A$3:$J$30,VLOOKUP(H25,Données!$A$3:$B$30,2,FALSE),10),0)," Robert")</f>
        <v>119 Robert</v>
      </c>
      <c r="J28" s="26" t="str">
        <f>CONCATENATE(ROUND(INDEX(Données!$A$3:$J$30,VLOOKUP(J25,Données!$A$3:$B$30,2,FALSE),9),1)," kWh")</f>
        <v>0,8 kWh</v>
      </c>
      <c r="K28" s="27" t="str">
        <f>CONCATENATE(ROUND(INDEX(Données!$A$3:$J$30,VLOOKUP(J25,Données!$A$3:$B$30,2,FALSE),10),0)," Robert")</f>
        <v>36 Robert</v>
      </c>
      <c r="L28" s="26" t="str">
        <f>CONCATENATE(ROUND(INDEX(Données!$A$3:$J$30,VLOOKUP(L25,Données!$A$3:$B$30,2,FALSE),9),1)," kWh")</f>
        <v>1 kWh</v>
      </c>
      <c r="M28" s="27" t="str">
        <f>CONCATENATE(ROUND(INDEX(Données!$A$3:$J$30,VLOOKUP(L25,Données!$A$3:$B$30,2,FALSE),10),0)," Robert")</f>
        <v>48 Robert</v>
      </c>
    </row>
    <row r="29" spans="2:13" ht="21" customHeight="1"/>
    <row r="30" spans="2:13" ht="42" customHeight="1"/>
    <row r="31" spans="2:13" ht="17.45" customHeight="1"/>
    <row r="32" spans="2:13" ht="17.45" customHeight="1"/>
    <row r="34" ht="61.5" customHeight="1"/>
    <row r="35" ht="21" customHeight="1"/>
    <row r="36" ht="42" customHeight="1"/>
    <row r="37" ht="17.45" customHeight="1"/>
    <row r="38" ht="17.45" customHeight="1"/>
    <row r="40" ht="61.5" customHeight="1"/>
    <row r="41" ht="21" customHeight="1"/>
    <row r="42" ht="42" customHeight="1"/>
    <row r="43" ht="17.45" customHeight="1"/>
    <row r="44" ht="17.45" customHeight="1"/>
  </sheetData>
  <mergeCells count="56">
    <mergeCell ref="L17:M17"/>
    <mergeCell ref="F17:G17"/>
    <mergeCell ref="H17:I17"/>
    <mergeCell ref="J17:K17"/>
    <mergeCell ref="F19:G19"/>
    <mergeCell ref="H19:I19"/>
    <mergeCell ref="J19:K19"/>
    <mergeCell ref="L19:M19"/>
    <mergeCell ref="F15:G15"/>
    <mergeCell ref="H15:I15"/>
    <mergeCell ref="J15:K15"/>
    <mergeCell ref="L15:M15"/>
    <mergeCell ref="F13:G13"/>
    <mergeCell ref="H13:I13"/>
    <mergeCell ref="J13:K13"/>
    <mergeCell ref="L13:M13"/>
    <mergeCell ref="F7:G7"/>
    <mergeCell ref="H7:I7"/>
    <mergeCell ref="J7:K7"/>
    <mergeCell ref="L7:M7"/>
    <mergeCell ref="F5:G5"/>
    <mergeCell ref="H5:I5"/>
    <mergeCell ref="J5:K5"/>
    <mergeCell ref="L5:M5"/>
    <mergeCell ref="L1:M1"/>
    <mergeCell ref="J1:K1"/>
    <mergeCell ref="F3:G3"/>
    <mergeCell ref="H3:I3"/>
    <mergeCell ref="J3:K3"/>
    <mergeCell ref="L3:M3"/>
    <mergeCell ref="H1:I1"/>
    <mergeCell ref="F1:G1"/>
    <mergeCell ref="F9:G9"/>
    <mergeCell ref="H9:I9"/>
    <mergeCell ref="J9:K9"/>
    <mergeCell ref="L9:M9"/>
    <mergeCell ref="F11:G11"/>
    <mergeCell ref="H11:I11"/>
    <mergeCell ref="J11:K11"/>
    <mergeCell ref="L11:M11"/>
    <mergeCell ref="F21:G21"/>
    <mergeCell ref="H21:I21"/>
    <mergeCell ref="J21:K21"/>
    <mergeCell ref="L21:M21"/>
    <mergeCell ref="F23:G23"/>
    <mergeCell ref="H23:I23"/>
    <mergeCell ref="J23:K23"/>
    <mergeCell ref="L23:M23"/>
    <mergeCell ref="F25:G25"/>
    <mergeCell ref="H25:I25"/>
    <mergeCell ref="J25:K25"/>
    <mergeCell ref="L25:M25"/>
    <mergeCell ref="F27:G27"/>
    <mergeCell ref="H27:I27"/>
    <mergeCell ref="J27:K27"/>
    <mergeCell ref="L27:M27"/>
  </mergeCells>
  <phoneticPr fontId="20" type="noConversion"/>
  <pageMargins left="0.25" right="0.25" top="0.75" bottom="0.75" header="0.3" footer="0.3"/>
  <pageSetup paperSize="9" orientation="portrait" r:id="rId1"/>
  <rowBreaks count="1" manualBreakCount="1">
    <brk id="1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AD926B467E5040AFC960C25AC4383F" ma:contentTypeVersion="3" ma:contentTypeDescription="Crée un document." ma:contentTypeScope="" ma:versionID="7b44c57b2e1d253fdc873f86a60516cf">
  <xsd:schema xmlns:xsd="http://www.w3.org/2001/XMLSchema" xmlns:xs="http://www.w3.org/2001/XMLSchema" xmlns:p="http://schemas.microsoft.com/office/2006/metadata/properties" xmlns:ns2="1e7902aa-0741-41be-a818-9d1bcf9ebb22" targetNamespace="http://schemas.microsoft.com/office/2006/metadata/properties" ma:root="true" ma:fieldsID="4af2171f4426215d64767cdbb123c50c" ns2:_="">
    <xsd:import namespace="1e7902aa-0741-41be-a818-9d1bcf9ebb2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7902aa-0741-41be-a818-9d1bcf9ebb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F58DCD-4981-4CDA-A41B-46C4CADA267C}"/>
</file>

<file path=customXml/itemProps2.xml><?xml version="1.0" encoding="utf-8"?>
<ds:datastoreItem xmlns:ds="http://schemas.openxmlformats.org/officeDocument/2006/customXml" ds:itemID="{EA0EAE41-8372-4A51-B851-2E3EEA52355F}"/>
</file>

<file path=customXml/itemProps3.xml><?xml version="1.0" encoding="utf-8"?>
<ds:datastoreItem xmlns:ds="http://schemas.openxmlformats.org/officeDocument/2006/customXml" ds:itemID="{B6AB81F5-9B0A-44B6-9CE7-524D6D5D860D}"/>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dc:creator>
  <cp:keywords/>
  <dc:description/>
  <cp:lastModifiedBy>AUBERT Joseph</cp:lastModifiedBy>
  <cp:revision/>
  <dcterms:created xsi:type="dcterms:W3CDTF">2020-02-11T18:06:03Z</dcterms:created>
  <dcterms:modified xsi:type="dcterms:W3CDTF">2025-11-27T18:41:09Z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0x010100BFAD926B467E5040AFC960C25AC4383F</vt:lpwstr>
  </property>
</Properties>
</file>